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S:\Odbor informačních technologií\Interní dokumenty OI\Výzvy IROP\Výzva č.37 - Zlepšení podmínek ZŠ pro rozvoj klíčových kompetencí v Chomutově\VV + Technická specifikace\Upravené VV_122025\"/>
    </mc:Choice>
  </mc:AlternateContent>
  <xr:revisionPtr revIDLastSave="0" documentId="13_ncr:1_{8424F30C-CCCA-4B6A-9C75-A985307F011C}" xr6:coauthVersionLast="47" xr6:coauthVersionMax="47" xr10:uidLastSave="{00000000-0000-0000-0000-000000000000}"/>
  <bookViews>
    <workbookView xWindow="11918" yWindow="0" windowWidth="12165" windowHeight="14362" firstSheet="1" activeTab="1" xr2:uid="{00000000-000D-0000-FFFF-FFFF00000000}"/>
  </bookViews>
  <sheets>
    <sheet name="Rekapitulace stavby" sheetId="1" r:id="rId1"/>
    <sheet name="SO-01 AVT - Učebna CIZÍ J..." sheetId="9" r:id="rId2"/>
    <sheet name="SO-02 AVT - Učebna PŘÍROD..." sheetId="10" r:id="rId3"/>
    <sheet name="Pokyny pro vyplnění" sheetId="40" r:id="rId4"/>
  </sheets>
  <definedNames>
    <definedName name="_xlnm._FilterDatabase" localSheetId="1" hidden="1">'SO-01 AVT - Učebna CIZÍ J...'!$C$89:$L$131</definedName>
    <definedName name="_xlnm._FilterDatabase" localSheetId="2" hidden="1">'SO-02 AVT - Učebna PŘÍROD...'!$C$87:$L$122</definedName>
    <definedName name="_xlnm.Print_Titles" localSheetId="0">'Rekapitulace stavby'!$52:$52</definedName>
    <definedName name="_xlnm.Print_Titles" localSheetId="1">'SO-01 AVT - Učebna CIZÍ J...'!$89:$89</definedName>
    <definedName name="_xlnm.Print_Titles" localSheetId="2">'SO-02 AVT - Učebna PŘÍROD...'!$87:$87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1">'SO-01 AVT - Učebna CIZÍ J...'!$C$4:$K$41,'SO-01 AVT - Učebna CIZÍ J...'!$C$47:$K$69,'SO-01 AVT - Učebna CIZÍ J...'!$C$75:$L$131</definedName>
    <definedName name="_xlnm.Print_Area" localSheetId="2">'SO-02 AVT - Učebna PŘÍROD...'!$C$4:$K$41,'SO-02 AVT - Učebna PŘÍROD...'!$C$47:$K$67,'SO-02 AVT - Učebna PŘÍROD...'!$C$73:$L$122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7" i="9" l="1"/>
  <c r="K92" i="9"/>
  <c r="K92" i="10"/>
  <c r="K101" i="10"/>
  <c r="K100" i="10"/>
  <c r="K98" i="10"/>
  <c r="K90" i="10"/>
  <c r="K89" i="10"/>
  <c r="K88" i="10"/>
  <c r="K90" i="9"/>
  <c r="BL93" i="9"/>
  <c r="BL94" i="9"/>
  <c r="BL95" i="9"/>
  <c r="BL96" i="9"/>
  <c r="BL97" i="9"/>
  <c r="BL98" i="9"/>
  <c r="BL99" i="9"/>
  <c r="BL92" i="9"/>
  <c r="BL101" i="9"/>
  <c r="BL102" i="9"/>
  <c r="BL103" i="9"/>
  <c r="BL104" i="9"/>
  <c r="BL105" i="9"/>
  <c r="BL106" i="9"/>
  <c r="BL107" i="9"/>
  <c r="BL108" i="9"/>
  <c r="BL109" i="9"/>
  <c r="BL110" i="9"/>
  <c r="BL111" i="9"/>
  <c r="BL112" i="9"/>
  <c r="BL113" i="9"/>
  <c r="BL114" i="9"/>
  <c r="BL115" i="9"/>
  <c r="BL116" i="9"/>
  <c r="BL117" i="9"/>
  <c r="BL118" i="9"/>
  <c r="BL119" i="9"/>
  <c r="BL100" i="9"/>
  <c r="K100" i="9"/>
  <c r="BL121" i="9"/>
  <c r="BL120" i="9"/>
  <c r="K120" i="9"/>
  <c r="BL123" i="9"/>
  <c r="BL124" i="9"/>
  <c r="BL125" i="9"/>
  <c r="BL126" i="9"/>
  <c r="BL127" i="9"/>
  <c r="BL128" i="9"/>
  <c r="BL129" i="9"/>
  <c r="BL130" i="9"/>
  <c r="BL131" i="9"/>
  <c r="BL122" i="9"/>
  <c r="K122" i="9"/>
  <c r="K91" i="9"/>
  <c r="K123" i="9"/>
  <c r="K124" i="9"/>
  <c r="K125" i="9"/>
  <c r="K126" i="9"/>
  <c r="BL91" i="9"/>
  <c r="BL90" i="9"/>
  <c r="K32" i="9"/>
  <c r="AG56" i="1"/>
  <c r="BL91" i="10"/>
  <c r="BL92" i="10"/>
  <c r="BL93" i="10"/>
  <c r="BL94" i="10"/>
  <c r="BL95" i="10"/>
  <c r="BL96" i="10"/>
  <c r="BL97" i="10"/>
  <c r="BL90" i="10"/>
  <c r="BL99" i="10"/>
  <c r="BL100" i="10"/>
  <c r="BL101" i="10"/>
  <c r="BL102" i="10"/>
  <c r="BL103" i="10"/>
  <c r="BL104" i="10"/>
  <c r="BL105" i="10"/>
  <c r="BL106" i="10"/>
  <c r="BL107" i="10"/>
  <c r="BL108" i="10"/>
  <c r="BL109" i="10"/>
  <c r="BL110" i="10"/>
  <c r="BL111" i="10"/>
  <c r="BL112" i="10"/>
  <c r="BL113" i="10"/>
  <c r="BL114" i="10"/>
  <c r="BL115" i="10"/>
  <c r="BL116" i="10"/>
  <c r="BL117" i="10"/>
  <c r="BL118" i="10"/>
  <c r="BL119" i="10"/>
  <c r="BL120" i="10"/>
  <c r="BL121" i="10"/>
  <c r="BL122" i="10"/>
  <c r="BL98" i="10"/>
  <c r="BL89" i="10"/>
  <c r="BL88" i="10"/>
  <c r="K32" i="10"/>
  <c r="AG57" i="1"/>
  <c r="AG55" i="1"/>
  <c r="K93" i="9"/>
  <c r="BF93" i="9"/>
  <c r="K94" i="9"/>
  <c r="BF94" i="9"/>
  <c r="K95" i="9"/>
  <c r="BF95" i="9"/>
  <c r="K96" i="9"/>
  <c r="BF96" i="9"/>
  <c r="BF97" i="9"/>
  <c r="K98" i="9"/>
  <c r="BF98" i="9"/>
  <c r="K99" i="9"/>
  <c r="BF99" i="9"/>
  <c r="K101" i="9"/>
  <c r="BF101" i="9"/>
  <c r="K102" i="9"/>
  <c r="BF102" i="9"/>
  <c r="K103" i="9"/>
  <c r="BF103" i="9"/>
  <c r="K104" i="9"/>
  <c r="BF104" i="9"/>
  <c r="K105" i="9"/>
  <c r="BF105" i="9"/>
  <c r="K106" i="9"/>
  <c r="BF106" i="9"/>
  <c r="K107" i="9"/>
  <c r="BF107" i="9"/>
  <c r="K108" i="9"/>
  <c r="BF108" i="9"/>
  <c r="K109" i="9"/>
  <c r="BF109" i="9"/>
  <c r="K110" i="9"/>
  <c r="BF110" i="9"/>
  <c r="K111" i="9"/>
  <c r="BF111" i="9"/>
  <c r="K112" i="9"/>
  <c r="BF112" i="9"/>
  <c r="K113" i="9"/>
  <c r="BF113" i="9"/>
  <c r="K114" i="9"/>
  <c r="BF114" i="9"/>
  <c r="K115" i="9"/>
  <c r="BF115" i="9"/>
  <c r="K116" i="9"/>
  <c r="BF116" i="9"/>
  <c r="K117" i="9"/>
  <c r="BF117" i="9"/>
  <c r="K118" i="9"/>
  <c r="BF118" i="9"/>
  <c r="K119" i="9"/>
  <c r="BF119" i="9"/>
  <c r="K121" i="9"/>
  <c r="BF121" i="9"/>
  <c r="BF123" i="9"/>
  <c r="BF124" i="9"/>
  <c r="BF125" i="9"/>
  <c r="BF126" i="9"/>
  <c r="K127" i="9"/>
  <c r="BF127" i="9"/>
  <c r="K128" i="9"/>
  <c r="BF128" i="9"/>
  <c r="K129" i="9"/>
  <c r="BF129" i="9"/>
  <c r="K130" i="9"/>
  <c r="BF130" i="9"/>
  <c r="K131" i="9"/>
  <c r="BF131" i="9"/>
  <c r="G35" i="9"/>
  <c r="AZ56" i="1"/>
  <c r="K91" i="10"/>
  <c r="BF91" i="10"/>
  <c r="BF92" i="10"/>
  <c r="K93" i="10"/>
  <c r="BF93" i="10"/>
  <c r="K94" i="10"/>
  <c r="BF94" i="10"/>
  <c r="K95" i="10"/>
  <c r="BF95" i="10"/>
  <c r="K96" i="10"/>
  <c r="BF96" i="10"/>
  <c r="K97" i="10"/>
  <c r="BF97" i="10"/>
  <c r="K99" i="10"/>
  <c r="BF99" i="10"/>
  <c r="BF100" i="10"/>
  <c r="BF101" i="10"/>
  <c r="K102" i="10"/>
  <c r="BF102" i="10"/>
  <c r="K103" i="10"/>
  <c r="BF103" i="10"/>
  <c r="K104" i="10"/>
  <c r="BF104" i="10"/>
  <c r="K105" i="10"/>
  <c r="BF105" i="10"/>
  <c r="K106" i="10"/>
  <c r="BF106" i="10"/>
  <c r="K107" i="10"/>
  <c r="BF107" i="10"/>
  <c r="K108" i="10"/>
  <c r="BF108" i="10"/>
  <c r="K109" i="10"/>
  <c r="BF109" i="10"/>
  <c r="K110" i="10"/>
  <c r="BF110" i="10"/>
  <c r="K111" i="10"/>
  <c r="BF111" i="10"/>
  <c r="K112" i="10"/>
  <c r="BF112" i="10"/>
  <c r="K113" i="10"/>
  <c r="BF113" i="10"/>
  <c r="K114" i="10"/>
  <c r="BF114" i="10"/>
  <c r="K115" i="10"/>
  <c r="BF115" i="10"/>
  <c r="K116" i="10"/>
  <c r="BF116" i="10"/>
  <c r="K117" i="10"/>
  <c r="BF117" i="10"/>
  <c r="K118" i="10"/>
  <c r="BF118" i="10"/>
  <c r="K119" i="10"/>
  <c r="BF119" i="10"/>
  <c r="K120" i="10"/>
  <c r="BF120" i="10"/>
  <c r="K121" i="10"/>
  <c r="BF121" i="10"/>
  <c r="K122" i="10"/>
  <c r="BF122" i="10"/>
  <c r="G35" i="10"/>
  <c r="AZ57" i="1"/>
  <c r="AZ55" i="1"/>
  <c r="AV55" i="1"/>
  <c r="BG93" i="9"/>
  <c r="BG94" i="9"/>
  <c r="BG95" i="9"/>
  <c r="BG96" i="9"/>
  <c r="BG97" i="9"/>
  <c r="BG98" i="9"/>
  <c r="BG99" i="9"/>
  <c r="BG101" i="9"/>
  <c r="BG102" i="9"/>
  <c r="BG103" i="9"/>
  <c r="BG104" i="9"/>
  <c r="BG105" i="9"/>
  <c r="BG106" i="9"/>
  <c r="BG107" i="9"/>
  <c r="BG108" i="9"/>
  <c r="BG109" i="9"/>
  <c r="BG110" i="9"/>
  <c r="BG111" i="9"/>
  <c r="BG112" i="9"/>
  <c r="BG113" i="9"/>
  <c r="BG114" i="9"/>
  <c r="BG115" i="9"/>
  <c r="BG116" i="9"/>
  <c r="BG117" i="9"/>
  <c r="BG118" i="9"/>
  <c r="BG119" i="9"/>
  <c r="BG121" i="9"/>
  <c r="BG123" i="9"/>
  <c r="BG124" i="9"/>
  <c r="BG125" i="9"/>
  <c r="BG126" i="9"/>
  <c r="BG127" i="9"/>
  <c r="BG128" i="9"/>
  <c r="BG129" i="9"/>
  <c r="BG130" i="9"/>
  <c r="BG131" i="9"/>
  <c r="G36" i="9"/>
  <c r="BA56" i="1"/>
  <c r="BG91" i="10"/>
  <c r="BG92" i="10"/>
  <c r="BG93" i="10"/>
  <c r="BG94" i="10"/>
  <c r="BG95" i="10"/>
  <c r="BG96" i="10"/>
  <c r="BG97" i="10"/>
  <c r="BG99" i="10"/>
  <c r="BG100" i="10"/>
  <c r="BG101" i="10"/>
  <c r="BG102" i="10"/>
  <c r="BG103" i="10"/>
  <c r="BG104" i="10"/>
  <c r="BG105" i="10"/>
  <c r="BG106" i="10"/>
  <c r="BG107" i="10"/>
  <c r="BG108" i="10"/>
  <c r="BG109" i="10"/>
  <c r="BG110" i="10"/>
  <c r="BG111" i="10"/>
  <c r="BG112" i="10"/>
  <c r="BG113" i="10"/>
  <c r="BG114" i="10"/>
  <c r="BG115" i="10"/>
  <c r="BG116" i="10"/>
  <c r="BG117" i="10"/>
  <c r="BG118" i="10"/>
  <c r="BG119" i="10"/>
  <c r="BG120" i="10"/>
  <c r="BG121" i="10"/>
  <c r="BG122" i="10"/>
  <c r="G36" i="10"/>
  <c r="BA57" i="1"/>
  <c r="BA55" i="1"/>
  <c r="AW55" i="1"/>
  <c r="AT55" i="1"/>
  <c r="AN55" i="1"/>
  <c r="AN54" i="1"/>
  <c r="AG54" i="1"/>
  <c r="AK26" i="1"/>
  <c r="W29" i="1"/>
  <c r="AK29" i="1"/>
  <c r="K35" i="10"/>
  <c r="AV57" i="1"/>
  <c r="K36" i="10"/>
  <c r="AW57" i="1"/>
  <c r="AT57" i="1"/>
  <c r="AN57" i="1"/>
  <c r="K39" i="10"/>
  <c r="K38" i="10"/>
  <c r="AY57" i="1"/>
  <c r="K37" i="10"/>
  <c r="AX57" i="1"/>
  <c r="BJ122" i="10"/>
  <c r="BI122" i="10"/>
  <c r="BH122" i="10"/>
  <c r="U122" i="10"/>
  <c r="S122" i="10"/>
  <c r="Q122" i="10"/>
  <c r="BJ121" i="10"/>
  <c r="BI121" i="10"/>
  <c r="BH121" i="10"/>
  <c r="U121" i="10"/>
  <c r="S121" i="10"/>
  <c r="Q121" i="10"/>
  <c r="BJ120" i="10"/>
  <c r="BI120" i="10"/>
  <c r="BH120" i="10"/>
  <c r="U120" i="10"/>
  <c r="S120" i="10"/>
  <c r="Q120" i="10"/>
  <c r="BJ119" i="10"/>
  <c r="BI119" i="10"/>
  <c r="BH119" i="10"/>
  <c r="U119" i="10"/>
  <c r="S119" i="10"/>
  <c r="Q119" i="10"/>
  <c r="BJ118" i="10"/>
  <c r="BI118" i="10"/>
  <c r="BH118" i="10"/>
  <c r="U118" i="10"/>
  <c r="S118" i="10"/>
  <c r="Q118" i="10"/>
  <c r="BJ117" i="10"/>
  <c r="BI117" i="10"/>
  <c r="BH117" i="10"/>
  <c r="U117" i="10"/>
  <c r="S117" i="10"/>
  <c r="Q117" i="10"/>
  <c r="BJ116" i="10"/>
  <c r="BI116" i="10"/>
  <c r="BH116" i="10"/>
  <c r="U116" i="10"/>
  <c r="S116" i="10"/>
  <c r="Q116" i="10"/>
  <c r="BJ115" i="10"/>
  <c r="BI115" i="10"/>
  <c r="BH115" i="10"/>
  <c r="U115" i="10"/>
  <c r="S115" i="10"/>
  <c r="Q115" i="10"/>
  <c r="BJ114" i="10"/>
  <c r="BI114" i="10"/>
  <c r="BH114" i="10"/>
  <c r="U114" i="10"/>
  <c r="S114" i="10"/>
  <c r="Q114" i="10"/>
  <c r="BJ113" i="10"/>
  <c r="BI113" i="10"/>
  <c r="BH113" i="10"/>
  <c r="U113" i="10"/>
  <c r="S113" i="10"/>
  <c r="Q113" i="10"/>
  <c r="BJ112" i="10"/>
  <c r="BI112" i="10"/>
  <c r="BH112" i="10"/>
  <c r="U112" i="10"/>
  <c r="S112" i="10"/>
  <c r="Q112" i="10"/>
  <c r="BJ111" i="10"/>
  <c r="BI111" i="10"/>
  <c r="BH111" i="10"/>
  <c r="U111" i="10"/>
  <c r="S111" i="10"/>
  <c r="Q111" i="10"/>
  <c r="BJ110" i="10"/>
  <c r="BI110" i="10"/>
  <c r="BH110" i="10"/>
  <c r="U110" i="10"/>
  <c r="S110" i="10"/>
  <c r="Q110" i="10"/>
  <c r="BJ109" i="10"/>
  <c r="BI109" i="10"/>
  <c r="BH109" i="10"/>
  <c r="U109" i="10"/>
  <c r="S109" i="10"/>
  <c r="Q109" i="10"/>
  <c r="BJ108" i="10"/>
  <c r="BI108" i="10"/>
  <c r="BH108" i="10"/>
  <c r="U108" i="10"/>
  <c r="S108" i="10"/>
  <c r="Q108" i="10"/>
  <c r="BJ107" i="10"/>
  <c r="BI107" i="10"/>
  <c r="BH107" i="10"/>
  <c r="U107" i="10"/>
  <c r="S107" i="10"/>
  <c r="Q107" i="10"/>
  <c r="BJ106" i="10"/>
  <c r="BI106" i="10"/>
  <c r="BH106" i="10"/>
  <c r="U106" i="10"/>
  <c r="S106" i="10"/>
  <c r="Q106" i="10"/>
  <c r="BJ105" i="10"/>
  <c r="BI105" i="10"/>
  <c r="BH105" i="10"/>
  <c r="U105" i="10"/>
  <c r="S105" i="10"/>
  <c r="Q105" i="10"/>
  <c r="BJ104" i="10"/>
  <c r="BI104" i="10"/>
  <c r="BH104" i="10"/>
  <c r="U104" i="10"/>
  <c r="S104" i="10"/>
  <c r="Q104" i="10"/>
  <c r="BJ103" i="10"/>
  <c r="BI103" i="10"/>
  <c r="BH103" i="10"/>
  <c r="U103" i="10"/>
  <c r="S103" i="10"/>
  <c r="Q103" i="10"/>
  <c r="BJ102" i="10"/>
  <c r="BI102" i="10"/>
  <c r="BH102" i="10"/>
  <c r="U102" i="10"/>
  <c r="S102" i="10"/>
  <c r="Q102" i="10"/>
  <c r="BJ101" i="10"/>
  <c r="BI101" i="10"/>
  <c r="BH101" i="10"/>
  <c r="U101" i="10"/>
  <c r="S101" i="10"/>
  <c r="Q101" i="10"/>
  <c r="BJ100" i="10"/>
  <c r="BI100" i="10"/>
  <c r="BH100" i="10"/>
  <c r="U100" i="10"/>
  <c r="S100" i="10"/>
  <c r="Q100" i="10"/>
  <c r="BJ99" i="10"/>
  <c r="BI99" i="10"/>
  <c r="BH99" i="10"/>
  <c r="U99" i="10"/>
  <c r="S99" i="10"/>
  <c r="Q99" i="10"/>
  <c r="BJ97" i="10"/>
  <c r="BI97" i="10"/>
  <c r="BH97" i="10"/>
  <c r="U97" i="10"/>
  <c r="S97" i="10"/>
  <c r="Q97" i="10"/>
  <c r="BJ96" i="10"/>
  <c r="BI96" i="10"/>
  <c r="BH96" i="10"/>
  <c r="U96" i="10"/>
  <c r="S96" i="10"/>
  <c r="Q96" i="10"/>
  <c r="BJ95" i="10"/>
  <c r="BI95" i="10"/>
  <c r="BH95" i="10"/>
  <c r="U95" i="10"/>
  <c r="S95" i="10"/>
  <c r="Q95" i="10"/>
  <c r="BJ94" i="10"/>
  <c r="BI94" i="10"/>
  <c r="BH94" i="10"/>
  <c r="U94" i="10"/>
  <c r="S94" i="10"/>
  <c r="Q94" i="10"/>
  <c r="BJ93" i="10"/>
  <c r="BI93" i="10"/>
  <c r="BH93" i="10"/>
  <c r="U93" i="10"/>
  <c r="S93" i="10"/>
  <c r="Q93" i="10"/>
  <c r="BJ92" i="10"/>
  <c r="BI92" i="10"/>
  <c r="BH92" i="10"/>
  <c r="U92" i="10"/>
  <c r="S92" i="10"/>
  <c r="Q92" i="10"/>
  <c r="BJ91" i="10"/>
  <c r="BI91" i="10"/>
  <c r="BH91" i="10"/>
  <c r="U91" i="10"/>
  <c r="S91" i="10"/>
  <c r="Q91" i="10"/>
  <c r="K85" i="10"/>
  <c r="G85" i="10"/>
  <c r="K84" i="10"/>
  <c r="G84" i="10"/>
  <c r="G82" i="10"/>
  <c r="E80" i="10"/>
  <c r="K59" i="10"/>
  <c r="G59" i="10"/>
  <c r="K58" i="10"/>
  <c r="G58" i="10"/>
  <c r="G56" i="10"/>
  <c r="E54" i="10"/>
  <c r="K14" i="10"/>
  <c r="K56" i="10"/>
  <c r="E7" i="10"/>
  <c r="E50" i="10"/>
  <c r="K39" i="9"/>
  <c r="K38" i="9"/>
  <c r="AY56" i="1"/>
  <c r="K37" i="9"/>
  <c r="AX56" i="1"/>
  <c r="BJ131" i="9"/>
  <c r="BI131" i="9"/>
  <c r="BH131" i="9"/>
  <c r="U131" i="9"/>
  <c r="S131" i="9"/>
  <c r="Q131" i="9"/>
  <c r="BJ130" i="9"/>
  <c r="BI130" i="9"/>
  <c r="BH130" i="9"/>
  <c r="U130" i="9"/>
  <c r="S130" i="9"/>
  <c r="Q130" i="9"/>
  <c r="BJ129" i="9"/>
  <c r="BI129" i="9"/>
  <c r="BH129" i="9"/>
  <c r="U129" i="9"/>
  <c r="S129" i="9"/>
  <c r="Q129" i="9"/>
  <c r="BJ128" i="9"/>
  <c r="BI128" i="9"/>
  <c r="BH128" i="9"/>
  <c r="U128" i="9"/>
  <c r="S128" i="9"/>
  <c r="Q128" i="9"/>
  <c r="BJ127" i="9"/>
  <c r="BI127" i="9"/>
  <c r="BH127" i="9"/>
  <c r="U127" i="9"/>
  <c r="S127" i="9"/>
  <c r="Q127" i="9"/>
  <c r="BJ126" i="9"/>
  <c r="BI126" i="9"/>
  <c r="BH126" i="9"/>
  <c r="U126" i="9"/>
  <c r="S126" i="9"/>
  <c r="Q126" i="9"/>
  <c r="BJ125" i="9"/>
  <c r="BI125" i="9"/>
  <c r="BH125" i="9"/>
  <c r="U125" i="9"/>
  <c r="S125" i="9"/>
  <c r="Q125" i="9"/>
  <c r="BJ124" i="9"/>
  <c r="BI124" i="9"/>
  <c r="BH124" i="9"/>
  <c r="U124" i="9"/>
  <c r="S124" i="9"/>
  <c r="Q124" i="9"/>
  <c r="BJ123" i="9"/>
  <c r="BI123" i="9"/>
  <c r="BH123" i="9"/>
  <c r="U123" i="9"/>
  <c r="S123" i="9"/>
  <c r="Q123" i="9"/>
  <c r="BJ121" i="9"/>
  <c r="BI121" i="9"/>
  <c r="BH121" i="9"/>
  <c r="U121" i="9"/>
  <c r="U120" i="9"/>
  <c r="S121" i="9"/>
  <c r="S120" i="9"/>
  <c r="Q121" i="9"/>
  <c r="Q120" i="9"/>
  <c r="BJ119" i="9"/>
  <c r="BI119" i="9"/>
  <c r="BH119" i="9"/>
  <c r="U119" i="9"/>
  <c r="S119" i="9"/>
  <c r="Q119" i="9"/>
  <c r="BJ118" i="9"/>
  <c r="BI118" i="9"/>
  <c r="BH118" i="9"/>
  <c r="U118" i="9"/>
  <c r="S118" i="9"/>
  <c r="Q118" i="9"/>
  <c r="BJ117" i="9"/>
  <c r="BI117" i="9"/>
  <c r="BH117" i="9"/>
  <c r="U117" i="9"/>
  <c r="S117" i="9"/>
  <c r="Q117" i="9"/>
  <c r="BJ116" i="9"/>
  <c r="BI116" i="9"/>
  <c r="BH116" i="9"/>
  <c r="U116" i="9"/>
  <c r="S116" i="9"/>
  <c r="Q116" i="9"/>
  <c r="BJ115" i="9"/>
  <c r="BI115" i="9"/>
  <c r="BH115" i="9"/>
  <c r="U115" i="9"/>
  <c r="S115" i="9"/>
  <c r="Q115" i="9"/>
  <c r="BJ114" i="9"/>
  <c r="BI114" i="9"/>
  <c r="BH114" i="9"/>
  <c r="U114" i="9"/>
  <c r="S114" i="9"/>
  <c r="Q114" i="9"/>
  <c r="BJ113" i="9"/>
  <c r="BI113" i="9"/>
  <c r="BH113" i="9"/>
  <c r="U113" i="9"/>
  <c r="S113" i="9"/>
  <c r="Q113" i="9"/>
  <c r="BJ112" i="9"/>
  <c r="BI112" i="9"/>
  <c r="BH112" i="9"/>
  <c r="U112" i="9"/>
  <c r="S112" i="9"/>
  <c r="Q112" i="9"/>
  <c r="BJ111" i="9"/>
  <c r="BI111" i="9"/>
  <c r="BH111" i="9"/>
  <c r="U111" i="9"/>
  <c r="S111" i="9"/>
  <c r="Q111" i="9"/>
  <c r="BJ110" i="9"/>
  <c r="BI110" i="9"/>
  <c r="BH110" i="9"/>
  <c r="U110" i="9"/>
  <c r="S110" i="9"/>
  <c r="Q110" i="9"/>
  <c r="BJ109" i="9"/>
  <c r="BI109" i="9"/>
  <c r="BH109" i="9"/>
  <c r="U109" i="9"/>
  <c r="S109" i="9"/>
  <c r="Q109" i="9"/>
  <c r="BJ108" i="9"/>
  <c r="BI108" i="9"/>
  <c r="BH108" i="9"/>
  <c r="U108" i="9"/>
  <c r="S108" i="9"/>
  <c r="Q108" i="9"/>
  <c r="BJ107" i="9"/>
  <c r="BI107" i="9"/>
  <c r="BH107" i="9"/>
  <c r="U107" i="9"/>
  <c r="S107" i="9"/>
  <c r="Q107" i="9"/>
  <c r="BJ106" i="9"/>
  <c r="BI106" i="9"/>
  <c r="BH106" i="9"/>
  <c r="U106" i="9"/>
  <c r="S106" i="9"/>
  <c r="Q106" i="9"/>
  <c r="BJ105" i="9"/>
  <c r="BI105" i="9"/>
  <c r="BH105" i="9"/>
  <c r="U105" i="9"/>
  <c r="S105" i="9"/>
  <c r="Q105" i="9"/>
  <c r="BJ104" i="9"/>
  <c r="BI104" i="9"/>
  <c r="BH104" i="9"/>
  <c r="U104" i="9"/>
  <c r="S104" i="9"/>
  <c r="Q104" i="9"/>
  <c r="BJ103" i="9"/>
  <c r="BI103" i="9"/>
  <c r="BH103" i="9"/>
  <c r="U103" i="9"/>
  <c r="S103" i="9"/>
  <c r="Q103" i="9"/>
  <c r="BJ102" i="9"/>
  <c r="BI102" i="9"/>
  <c r="BH102" i="9"/>
  <c r="U102" i="9"/>
  <c r="S102" i="9"/>
  <c r="Q102" i="9"/>
  <c r="BJ101" i="9"/>
  <c r="BI101" i="9"/>
  <c r="BH101" i="9"/>
  <c r="U101" i="9"/>
  <c r="S101" i="9"/>
  <c r="Q101" i="9"/>
  <c r="BJ99" i="9"/>
  <c r="BI99" i="9"/>
  <c r="BH99" i="9"/>
  <c r="U99" i="9"/>
  <c r="S99" i="9"/>
  <c r="Q99" i="9"/>
  <c r="BJ98" i="9"/>
  <c r="BI98" i="9"/>
  <c r="BH98" i="9"/>
  <c r="U98" i="9"/>
  <c r="S98" i="9"/>
  <c r="Q98" i="9"/>
  <c r="BJ97" i="9"/>
  <c r="BI97" i="9"/>
  <c r="BH97" i="9"/>
  <c r="U97" i="9"/>
  <c r="S97" i="9"/>
  <c r="Q97" i="9"/>
  <c r="BJ96" i="9"/>
  <c r="BI96" i="9"/>
  <c r="BH96" i="9"/>
  <c r="U96" i="9"/>
  <c r="S96" i="9"/>
  <c r="Q96" i="9"/>
  <c r="BJ95" i="9"/>
  <c r="BI95" i="9"/>
  <c r="BH95" i="9"/>
  <c r="U95" i="9"/>
  <c r="S95" i="9"/>
  <c r="Q95" i="9"/>
  <c r="BJ94" i="9"/>
  <c r="BI94" i="9"/>
  <c r="BH94" i="9"/>
  <c r="U94" i="9"/>
  <c r="S94" i="9"/>
  <c r="Q94" i="9"/>
  <c r="BJ93" i="9"/>
  <c r="BI93" i="9"/>
  <c r="BH93" i="9"/>
  <c r="U93" i="9"/>
  <c r="S93" i="9"/>
  <c r="Q93" i="9"/>
  <c r="K87" i="9"/>
  <c r="G87" i="9"/>
  <c r="K86" i="9"/>
  <c r="G86" i="9"/>
  <c r="G84" i="9"/>
  <c r="E82" i="9"/>
  <c r="K59" i="9"/>
  <c r="G59" i="9"/>
  <c r="K58" i="9"/>
  <c r="G58" i="9"/>
  <c r="G56" i="9"/>
  <c r="E54" i="9"/>
  <c r="K14" i="9"/>
  <c r="K84" i="9"/>
  <c r="E7" i="9"/>
  <c r="E50" i="9"/>
  <c r="L50" i="1"/>
  <c r="AM50" i="1"/>
  <c r="AM49" i="1"/>
  <c r="L49" i="1"/>
  <c r="AM47" i="1"/>
  <c r="L47" i="1"/>
  <c r="L45" i="1"/>
  <c r="L44" i="1"/>
  <c r="AS55" i="1"/>
  <c r="S92" i="9"/>
  <c r="S100" i="9"/>
  <c r="U122" i="9"/>
  <c r="Q90" i="10"/>
  <c r="S98" i="10"/>
  <c r="S90" i="10"/>
  <c r="S89" i="10"/>
  <c r="S88" i="10"/>
  <c r="K65" i="9"/>
  <c r="Q100" i="9"/>
  <c r="K68" i="9"/>
  <c r="U90" i="10"/>
  <c r="Q98" i="10"/>
  <c r="U92" i="9"/>
  <c r="U100" i="9"/>
  <c r="S122" i="9"/>
  <c r="K65" i="10"/>
  <c r="U98" i="10"/>
  <c r="Q92" i="9"/>
  <c r="K66" i="9"/>
  <c r="Q122" i="9"/>
  <c r="K66" i="10"/>
  <c r="K67" i="9"/>
  <c r="K82" i="10"/>
  <c r="E76" i="10"/>
  <c r="E78" i="9"/>
  <c r="K56" i="9"/>
  <c r="G37" i="10"/>
  <c r="BB57" i="1"/>
  <c r="G39" i="9"/>
  <c r="BD56" i="1"/>
  <c r="G38" i="9"/>
  <c r="BC56" i="1"/>
  <c r="G38" i="10"/>
  <c r="BC57" i="1"/>
  <c r="G37" i="9"/>
  <c r="BB56" i="1"/>
  <c r="G39" i="10"/>
  <c r="BD57" i="1"/>
  <c r="K36" i="9"/>
  <c r="AW56" i="1"/>
  <c r="Q91" i="9"/>
  <c r="Q90" i="9"/>
  <c r="AU56" i="1"/>
  <c r="S91" i="9"/>
  <c r="S90" i="9"/>
  <c r="U89" i="10"/>
  <c r="U88" i="10"/>
  <c r="Q89" i="10"/>
  <c r="Q88" i="10"/>
  <c r="AU57" i="1"/>
  <c r="U91" i="9"/>
  <c r="U90" i="9"/>
  <c r="K64" i="10"/>
  <c r="K64" i="9"/>
  <c r="K35" i="9"/>
  <c r="AV56" i="1"/>
  <c r="AT56" i="1"/>
  <c r="BC55" i="1"/>
  <c r="AY55" i="1"/>
  <c r="BD55" i="1"/>
  <c r="BB55" i="1"/>
  <c r="AX55" i="1"/>
  <c r="AS54" i="1"/>
  <c r="AU55" i="1"/>
  <c r="K63" i="9"/>
  <c r="K63" i="10"/>
  <c r="K41" i="10"/>
  <c r="BC54" i="1"/>
  <c r="W32" i="1"/>
  <c r="BA54" i="1"/>
  <c r="AW54" i="1"/>
  <c r="BB54" i="1"/>
  <c r="W31" i="1"/>
  <c r="BD54" i="1"/>
  <c r="W33" i="1"/>
  <c r="AN56" i="1"/>
  <c r="K41" i="9"/>
  <c r="AU54" i="1"/>
  <c r="AX54" i="1"/>
  <c r="AY54" i="1"/>
  <c r="AZ54" i="1"/>
  <c r="AV54" i="1"/>
  <c r="AK35" i="1"/>
  <c r="AT54" i="1"/>
</calcChain>
</file>

<file path=xl/sharedStrings.xml><?xml version="1.0" encoding="utf-8"?>
<sst xmlns="http://schemas.openxmlformats.org/spreadsheetml/2006/main" count="1910" uniqueCount="468">
  <si>
    <t>Export Komplet</t>
  </si>
  <si>
    <t>VZ</t>
  </si>
  <si>
    <t>2.0</t>
  </si>
  <si>
    <t/>
  </si>
  <si>
    <t>False</t>
  </si>
  <si>
    <t>{fd8e62b7-71ad-4bc3-9c38-a7e3a6cf7a7f}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</si>
  <si>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</si>
  <si>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</si>
  <si>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</si>
  <si>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</si>
  <si>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</si>
  <si>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</si>
  <si>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</si>
  <si>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</si>
  <si>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10082023</t>
  </si>
  <si>
    <t>Stavba:</t>
  </si>
  <si>
    <t>ZŠ Hornická</t>
  </si>
  <si>
    <t>KSO:</t>
  </si>
  <si>
    <t>CC-CZ:</t>
  </si>
  <si>
    <t>Místo:</t>
  </si>
  <si>
    <t xml:space="preserve"> </t>
  </si>
  <si>
    <t>Datum:</t>
  </si>
  <si>
    <t>22. 8. 2023</t>
  </si>
  <si>
    <t>Zadavatel:</t>
  </si>
  <si>
    <t>IČ:</t>
  </si>
  <si>
    <t>Statutární město Chomutov</t>
  </si>
  <si>
    <t>DIČ:</t>
  </si>
  <si>
    <t>Zhotovitel:</t>
  </si>
  <si>
    <t>Projektant:</t>
  </si>
  <si>
    <t>CZECHOTEC Engineering spol. s.r.o.</t>
  </si>
  <si>
    <t>True</t>
  </si>
  <si>
    <t>Zpracovatel:</t>
  </si>
  <si>
    <t>Miroslav Dostál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</si>
  <si>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</si>
  <si>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</si>
  <si>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</si>
  <si>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</si>
  <si>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</si>
  <si>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</si>
  <si>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</si>
  <si>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</si>
  <si>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</si>
  <si>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</si>
  <si>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</si>
  <si>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</si>
  <si>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</si>
  <si>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</si>
  <si>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</si>
  <si>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</si>
  <si>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</si>
  <si>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</si>
  <si>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</si>
  <si>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</si>
  <si>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</si>
  <si>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</si>
  <si>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</si>
  <si>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</si>
  <si>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</si>
  <si>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</si>
  <si>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</si>
  <si>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</si>
  <si>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</si>
  <si>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</si>
  <si>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</si>
  <si>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</si>
  <si>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</si>
  <si>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</si>
  <si>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</si>
  <si>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</si>
  <si>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</si>
  <si>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</si>
  <si>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</si>
  <si>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</si>
  <si>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</si>
  <si>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</si>
  <si>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2</t>
  </si>
  <si>
    <t>/</t>
  </si>
  <si>
    <t>Učebna CIZÍ JAZYK s využitím IT č.m.90</t>
  </si>
  <si>
    <t>Soupis</t>
  </si>
  <si>
    <t>Učebna PŘÍRODNÍ VĚDY s využitím IT č.m.69</t>
  </si>
  <si>
    <t>2-2023</t>
  </si>
  <si>
    <t>{07bca197-fa29-4a0a-98df-1c5d6775baa7}</t>
  </si>
  <si>
    <t>SO-01 AVT</t>
  </si>
  <si>
    <t>{f3341a77-794c-4ed1-b467-d63c2a8b1f6a}</t>
  </si>
  <si>
    <t>SO-02 AVT</t>
  </si>
  <si>
    <t>{bb893855-57fc-49f1-908e-6a04f102eb6e}</t>
  </si>
  <si>
    <t>3</t>
  </si>
  <si>
    <t>KRYCÍ LIST SOUPISU PRACÍ</t>
  </si>
  <si>
    <t>Objekt:</t>
  </si>
  <si>
    <t>Soupis: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</si>
  <si>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</si>
  <si>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</si>
  <si>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</si>
  <si>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</si>
  <si>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</si>
  <si>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</si>
  <si>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</si>
  <si>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</si>
  <si>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</si>
  <si>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</si>
  <si>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</si>
  <si>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</si>
  <si>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</si>
  <si>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</si>
  <si>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</si>
  <si>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</si>
  <si>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</si>
  <si>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</si>
  <si>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6</t>
  </si>
  <si>
    <t>4</t>
  </si>
  <si>
    <t>5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</si>
  <si>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</si>
  <si>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</si>
  <si>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</si>
  <si>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</si>
  <si>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</si>
  <si>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</si>
  <si>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</si>
  <si>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</si>
  <si>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</si>
  <si>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</si>
  <si>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</si>
  <si>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</si>
  <si>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</si>
  <si>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</si>
  <si>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</si>
  <si>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</si>
  <si>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</si>
  <si>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</si>
  <si>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kus</t>
  </si>
  <si>
    <t>27</t>
  </si>
  <si>
    <t>28</t>
  </si>
  <si>
    <t>30</t>
  </si>
  <si>
    <t>M</t>
  </si>
  <si>
    <t>29</t>
  </si>
  <si>
    <t>Ostatní náklady</t>
  </si>
  <si>
    <t>2-2023 - Audiovizuální technologie a nábytek</t>
  </si>
  <si>
    <t>SO-01 AVT - Učebna CIZÍ JAZYK s využitím IT č.m.90</t>
  </si>
  <si>
    <t>AVT - Koncové prvky, nábytek</t>
  </si>
  <si>
    <t xml:space="preserve">    D1 - Interaktivní zobrazovač+ vizualizér</t>
  </si>
  <si>
    <t xml:space="preserve">    D2 - Technologie jazykové laboratoře se sdílením obrazu a zvuku</t>
  </si>
  <si>
    <t xml:space="preserve">    D3 - Technologie jazykové laboratoře pro vzdálený přístup ke studijním materiálům</t>
  </si>
  <si>
    <t xml:space="preserve">    D4 - Výukové pomůcky robotiky a 3D tisku</t>
  </si>
  <si>
    <t>AVT</t>
  </si>
  <si>
    <t>Koncové prvky, nábytek</t>
  </si>
  <si>
    <t>D1</t>
  </si>
  <si>
    <t>Interaktivní zobrazovač+ vizualizér</t>
  </si>
  <si>
    <t>vlastní</t>
  </si>
  <si>
    <t>-1575168591</t>
  </si>
  <si>
    <t>Prezentační software</t>
  </si>
  <si>
    <t>-1705343244</t>
  </si>
  <si>
    <t>1270156374</t>
  </si>
  <si>
    <t>1502001299</t>
  </si>
  <si>
    <t>Repeater aktivní USB</t>
  </si>
  <si>
    <t>-1569164117</t>
  </si>
  <si>
    <t>HDMI rozbočovač</t>
  </si>
  <si>
    <t>920684555</t>
  </si>
  <si>
    <t>Stolní vizualizér</t>
  </si>
  <si>
    <t>72617614</t>
  </si>
  <si>
    <t>D2</t>
  </si>
  <si>
    <t>Technologie jazykové laboratoře se sdílením obrazu a zvuku</t>
  </si>
  <si>
    <t>-1599682172</t>
  </si>
  <si>
    <t>Ovládací SW jazykové</t>
  </si>
  <si>
    <t>1539548495</t>
  </si>
  <si>
    <t>1995761504</t>
  </si>
  <si>
    <t>Učitelský SW</t>
  </si>
  <si>
    <t>-710680235</t>
  </si>
  <si>
    <t>-848936317</t>
  </si>
  <si>
    <t>Digitální cvičebnice</t>
  </si>
  <si>
    <t>-446963410</t>
  </si>
  <si>
    <t>Tištěná cvičebnice A</t>
  </si>
  <si>
    <t>900043476</t>
  </si>
  <si>
    <t>669723571</t>
  </si>
  <si>
    <t>Zvuková karta</t>
  </si>
  <si>
    <t>1279446589</t>
  </si>
  <si>
    <t>837805895</t>
  </si>
  <si>
    <t>Kabel DisplayPort</t>
  </si>
  <si>
    <t>-915570304</t>
  </si>
  <si>
    <t>Kabel DP - HDMI</t>
  </si>
  <si>
    <t>-1347715092</t>
  </si>
  <si>
    <t>Kabel HDMI</t>
  </si>
  <si>
    <t>-656247640</t>
  </si>
  <si>
    <t>1797484203</t>
  </si>
  <si>
    <t>2051248217</t>
  </si>
  <si>
    <t>Dobíjecí skříň</t>
  </si>
  <si>
    <t>1564795641</t>
  </si>
  <si>
    <t>NAS úložiště</t>
  </si>
  <si>
    <t>-2010510765</t>
  </si>
  <si>
    <t>HDD pro úložiště</t>
  </si>
  <si>
    <t>-252730630</t>
  </si>
  <si>
    <t>Záložní zdroj - UPS</t>
  </si>
  <si>
    <t>1229497911</t>
  </si>
  <si>
    <t>D3</t>
  </si>
  <si>
    <t>Technologie jazykové laboratoře pro vzdálený přístup ke studijním materiálům</t>
  </si>
  <si>
    <t>-1808632977</t>
  </si>
  <si>
    <t>D4</t>
  </si>
  <si>
    <t>Výukové pomůcky robotiky a 3D tisku</t>
  </si>
  <si>
    <t>3D tiskárna</t>
  </si>
  <si>
    <t>-586141001</t>
  </si>
  <si>
    <t>Doplňkový kit pro 3D</t>
  </si>
  <si>
    <t>1847744597</t>
  </si>
  <si>
    <t>Modulární box pro 3D</t>
  </si>
  <si>
    <t>235547292</t>
  </si>
  <si>
    <t>Filament</t>
  </si>
  <si>
    <t>-1799126877</t>
  </si>
  <si>
    <t>-1654383503</t>
  </si>
  <si>
    <t>Sestava pro výuku .1</t>
  </si>
  <si>
    <t>-951314175</t>
  </si>
  <si>
    <t>Sestava pro výuku .2</t>
  </si>
  <si>
    <t>2046362020</t>
  </si>
  <si>
    <t>795943566</t>
  </si>
  <si>
    <t>-624518389</t>
  </si>
  <si>
    <t>SO-02 AVT - Učebna PŘÍRODNÍ VĚDY s využitím IT č.m.69</t>
  </si>
  <si>
    <t xml:space="preserve">    D2 - IT vybavení</t>
  </si>
  <si>
    <t>1070201074</t>
  </si>
  <si>
    <t>1474826521</t>
  </si>
  <si>
    <t>-1810017489</t>
  </si>
  <si>
    <t>1876003879</t>
  </si>
  <si>
    <t>1370364857</t>
  </si>
  <si>
    <t>-1447006925</t>
  </si>
  <si>
    <t>-1571072139</t>
  </si>
  <si>
    <t>IT vybavení</t>
  </si>
  <si>
    <t>1536078201</t>
  </si>
  <si>
    <t>1198048339</t>
  </si>
  <si>
    <t>-236649987</t>
  </si>
  <si>
    <t>-333089571</t>
  </si>
  <si>
    <t>-1631147422</t>
  </si>
  <si>
    <t>-656703489</t>
  </si>
  <si>
    <t>2022581217</t>
  </si>
  <si>
    <t>-881979244</t>
  </si>
  <si>
    <t>-70297923</t>
  </si>
  <si>
    <t>-1469605496</t>
  </si>
  <si>
    <t>1250177118</t>
  </si>
  <si>
    <t>Digitální mikroskop</t>
  </si>
  <si>
    <t>-906328624</t>
  </si>
  <si>
    <t>574137463</t>
  </si>
  <si>
    <t>-1045068925</t>
  </si>
  <si>
    <t>-771750911</t>
  </si>
  <si>
    <t>Virtuální realita</t>
  </si>
  <si>
    <t>-1468321187</t>
  </si>
  <si>
    <t>-1881788387</t>
  </si>
  <si>
    <t>Digitální fotoaparát</t>
  </si>
  <si>
    <t>-922547141</t>
  </si>
  <si>
    <t>-1590769427</t>
  </si>
  <si>
    <t>Stativ</t>
  </si>
  <si>
    <t>1069062104</t>
  </si>
  <si>
    <t>1639392762</t>
  </si>
  <si>
    <t>Fotografické pozadí</t>
  </si>
  <si>
    <t>-1732585208</t>
  </si>
  <si>
    <t>Fotografické pozad.1</t>
  </si>
  <si>
    <t>-634003238</t>
  </si>
  <si>
    <t>Fotografické pozad.2</t>
  </si>
  <si>
    <t>998790017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</si>
  <si>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</si>
  <si>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</si>
  <si>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</si>
  <si>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</si>
  <si>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</si>
  <si>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</si>
  <si>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</si>
  <si>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</si>
  <si>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</si>
  <si>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</si>
  <si>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</si>
  <si>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</si>
  <si>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</si>
  <si>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</si>
  <si>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</si>
  <si>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</si>
  <si>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</si>
  <si>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</si>
  <si>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</si>
  <si>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</si>
  <si>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</si>
  <si>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</si>
  <si>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</si>
  <si>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</si>
  <si>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</si>
  <si>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</si>
  <si>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</si>
  <si>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</si>
  <si>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</si>
  <si>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</si>
  <si>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</si>
  <si>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</si>
  <si>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</si>
  <si>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</si>
  <si>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</si>
  <si>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</si>
  <si>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</si>
  <si>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</si>
  <si>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</si>
  <si>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</si>
  <si>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</si>
  <si>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</si>
  <si>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</si>
  <si>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</si>
  <si>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</si>
  <si>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</si>
  <si>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</si>
  <si>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</si>
  <si>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</si>
  <si>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</si>
  <si>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</si>
  <si>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</si>
  <si>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</si>
  <si>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</si>
  <si>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</si>
  <si>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</si>
  <si>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</si>
  <si>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</si>
  <si>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</si>
  <si>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</si>
  <si>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</si>
  <si>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</si>
  <si>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</si>
  <si>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</si>
  <si>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</si>
  <si>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</si>
  <si>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</si>
  <si>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</si>
  <si>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</si>
  <si>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</si>
  <si>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</si>
  <si>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</si>
  <si>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</si>
  <si>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</si>
  <si>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</si>
  <si>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</si>
  <si>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</si>
  <si>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</si>
  <si>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</si>
  <si>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</si>
  <si>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</si>
  <si>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</si>
  <si>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</si>
  <si>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</si>
  <si>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</si>
  <si>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</si>
  <si>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</si>
  <si>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</si>
  <si>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</si>
  <si>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</si>
  <si>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</si>
  <si>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</si>
  <si>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</si>
  <si>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</si>
  <si>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</si>
  <si>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</si>
  <si>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</si>
  <si>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</si>
  <si>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</si>
  <si>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</si>
  <si>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</si>
  <si>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</si>
  <si>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</si>
  <si>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</si>
  <si>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</si>
  <si>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</si>
  <si>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</si>
  <si>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</si>
  <si>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</si>
  <si>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</si>
  <si>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</si>
  <si>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</si>
  <si>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</si>
  <si>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</si>
  <si>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</si>
  <si>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</si>
  <si>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</si>
  <si>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</si>
  <si>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</si>
  <si>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</si>
  <si>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</si>
  <si>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</si>
  <si>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</si>
  <si>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</si>
  <si>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</si>
  <si>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</si>
  <si>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</si>
  <si>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</si>
  <si>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</si>
  <si>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</si>
  <si>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</si>
  <si>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</si>
  <si>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</si>
  <si>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</si>
  <si>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</si>
  <si>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</si>
  <si>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</si>
  <si>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</si>
  <si>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</si>
  <si>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</si>
  <si>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</si>
  <si>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</si>
  <si>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</si>
  <si>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</si>
  <si>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</si>
  <si>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</si>
  <si>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</si>
  <si>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</si>
  <si>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</si>
  <si>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</si>
  <si>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</si>
  <si>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</si>
  <si>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</si>
  <si>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</si>
  <si>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</si>
  <si>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</si>
  <si>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</si>
  <si>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</si>
  <si>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</si>
  <si>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</si>
  <si>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</si>
  <si>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</si>
  <si>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</si>
  <si>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</si>
  <si>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</si>
  <si>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</si>
  <si>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</si>
  <si>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</si>
  <si>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</si>
  <si>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</si>
  <si>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</si>
  <si>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</si>
  <si>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</si>
  <si>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</si>
  <si>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</si>
  <si>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</si>
  <si>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</si>
  <si>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</si>
  <si>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</si>
  <si>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</si>
  <si>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</si>
  <si>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</si>
  <si>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</si>
  <si>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</si>
  <si>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</si>
  <si>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</si>
  <si>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2-2023 - Audiovizuální technologie</t>
  </si>
  <si>
    <t>Audiovizuální technologie</t>
  </si>
  <si>
    <t>Označení nabízeného prvku</t>
  </si>
  <si>
    <t>doplňte název</t>
  </si>
  <si>
    <t>Interaktivní displej</t>
  </si>
  <si>
    <t>Nástěnný držák s křídly</t>
  </si>
  <si>
    <t>Kabel HDMI a extender</t>
  </si>
  <si>
    <t>Ovládací SW pro organizaci aktivit</t>
  </si>
  <si>
    <t>Ovládací SW se společným řízením</t>
  </si>
  <si>
    <t>Systémový náhlavní set sluchátek s mikrofonem</t>
  </si>
  <si>
    <t>PC ovládací a prezentační stanice pro učitele</t>
  </si>
  <si>
    <t>Webová kamera učitele</t>
  </si>
  <si>
    <t>Pracovní stanice pro studenty</t>
  </si>
  <si>
    <t>SW modul pro internetový přístup žáka</t>
  </si>
  <si>
    <t>Sestava pro výuku robotiky</t>
  </si>
  <si>
    <t>Pracovní a testovací plocha pro roboty</t>
  </si>
  <si>
    <t>Sada výukových prvků pro robotiku</t>
  </si>
  <si>
    <t>specifikace viz příloha ZD: "TECHNICKÁ SPECIFIKACE DÍLA</t>
  </si>
  <si>
    <t>Monitor pro učitele</t>
  </si>
  <si>
    <t>Bezdrátový senzor počasí pro monitorování atmosférických podmínek</t>
  </si>
  <si>
    <t>Model Telluriua</t>
  </si>
  <si>
    <t>Programovací jednotka</t>
  </si>
  <si>
    <t>Digitální žákovský mikroskop</t>
  </si>
  <si>
    <t>Trvalé mikroskopické preparáty</t>
  </si>
  <si>
    <t>Sada trvalých preparátů</t>
  </si>
  <si>
    <t>Virtuální realita – SW</t>
  </si>
  <si>
    <t>Přenosná digitální kamera</t>
  </si>
  <si>
    <t>Sada pro uchycení rolí</t>
  </si>
  <si>
    <t>Dotykové pero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</si>
</sst>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8"/>
      <name val="Arial CE"/>
      <family val="2"/>
    </font>
    <font>
      <sz val="8"/>
      <name val="Arial CE"/>
    </font>
    <font>
      <i/>
      <sz val="9"/>
      <name val="Arial CE"/>
    </font>
    <font>
      <b/>
      <sz val="10"/>
      <name val="Arial CE"/>
      <charset val="238"/>
    </font>
    <font>
      <b/>
      <sz val="8"/>
      <color rgb="FF003366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42" fillId="0" borderId="0" applyNumberFormat="0" applyFill="0" applyBorder="0" applyAlignment="0" applyProtection="0"/>
    <xf numFmtId="0" fontId="44" fillId="0" borderId="1"/>
  </cellStyleXfs>
  <cellXfs count="2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5" xfId="0" applyBorder="1"/>
    <xf numFmtId="0" fontId="0" fillId="0" borderId="4" xfId="0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1" fillId="0" borderId="22" xfId="0" applyFont="1" applyBorder="1" applyAlignment="1">
      <alignment vertical="center" wrapText="1"/>
    </xf>
    <xf numFmtId="0" fontId="31" fillId="0" borderId="23" xfId="0" applyFont="1" applyBorder="1" applyAlignment="1">
      <alignment vertical="center" wrapText="1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5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6" fillId="0" borderId="27" xfId="0" applyFont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2" xfId="0" applyFont="1" applyBorder="1" applyAlignment="1">
      <alignment horizontal="left" vertical="center"/>
    </xf>
    <xf numFmtId="0" fontId="31" fillId="0" borderId="23" xfId="0" applyFont="1" applyBorder="1" applyAlignment="1">
      <alignment horizontal="left" vertical="center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3" fillId="0" borderId="27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28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7" xfId="0" applyFont="1" applyBorder="1" applyAlignment="1">
      <alignment vertical="center"/>
    </xf>
    <xf numFmtId="0" fontId="33" fillId="0" borderId="27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1" fillId="0" borderId="1" xfId="0" applyFont="1" applyBorder="1" applyAlignment="1">
      <alignment vertical="top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0" fillId="0" borderId="27" xfId="0" applyBorder="1" applyAlignment="1">
      <alignment vertical="top"/>
    </xf>
    <xf numFmtId="0" fontId="33" fillId="0" borderId="27" xfId="0" applyFont="1" applyBorder="1" applyAlignment="1">
      <alignment horizontal="left"/>
    </xf>
    <xf numFmtId="0" fontId="37" fillId="0" borderId="27" xfId="0" applyFont="1" applyBorder="1"/>
    <xf numFmtId="0" fontId="31" fillId="0" borderId="25" xfId="0" applyFont="1" applyBorder="1" applyAlignment="1">
      <alignment vertical="top"/>
    </xf>
    <xf numFmtId="0" fontId="31" fillId="0" borderId="26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27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4" fontId="14" fillId="0" borderId="1" xfId="0" applyNumberFormat="1" applyFont="1" applyBorder="1" applyAlignment="1">
      <alignment vertical="center"/>
    </xf>
    <xf numFmtId="4" fontId="2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9" fontId="49" fillId="5" borderId="21" xfId="2" applyNumberFormat="1" applyFont="1" applyFill="1" applyBorder="1" applyAlignment="1" applyProtection="1">
      <alignment horizontal="center" vertical="center" wrapText="1"/>
      <protection locked="0"/>
    </xf>
    <xf numFmtId="4" fontId="46" fillId="5" borderId="2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4" fontId="18" fillId="0" borderId="0" xfId="0" applyNumberFormat="1" applyFont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0" xfId="0" applyFont="1"/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4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/>
    </xf>
    <xf numFmtId="4" fontId="47" fillId="0" borderId="0" xfId="0" applyNumberFormat="1" applyFont="1" applyAlignment="1">
      <alignment vertical="center"/>
    </xf>
    <xf numFmtId="0" fontId="39" fillId="0" borderId="15" xfId="0" applyFont="1" applyBorder="1" applyAlignment="1">
      <alignment vertical="center"/>
    </xf>
    <xf numFmtId="166" fontId="39" fillId="0" borderId="0" xfId="0" applyNumberFormat="1" applyFont="1" applyAlignment="1">
      <alignment vertical="center"/>
    </xf>
    <xf numFmtId="166" fontId="39" fillId="0" borderId="16" xfId="0" applyNumberFormat="1" applyFont="1" applyBorder="1" applyAlignment="1">
      <alignment vertical="center"/>
    </xf>
    <xf numFmtId="0" fontId="39" fillId="0" borderId="0" xfId="0" applyFont="1" applyAlignment="1">
      <alignment horizontal="center" vertical="center"/>
    </xf>
    <xf numFmtId="4" fontId="39" fillId="0" borderId="0" xfId="0" applyNumberFormat="1" applyFont="1" applyAlignment="1">
      <alignment vertical="center"/>
    </xf>
    <xf numFmtId="0" fontId="46" fillId="0" borderId="21" xfId="0" applyFont="1" applyBorder="1" applyAlignment="1">
      <alignment horizontal="center" vertical="center"/>
    </xf>
    <xf numFmtId="49" fontId="46" fillId="0" borderId="21" xfId="0" applyNumberFormat="1" applyFont="1" applyBorder="1" applyAlignment="1">
      <alignment horizontal="left" vertical="center" wrapText="1"/>
    </xf>
    <xf numFmtId="0" fontId="46" fillId="0" borderId="21" xfId="0" applyFont="1" applyBorder="1" applyAlignment="1">
      <alignment horizontal="center" vertical="center" wrapText="1"/>
    </xf>
    <xf numFmtId="167" fontId="46" fillId="0" borderId="21" xfId="0" applyNumberFormat="1" applyFont="1" applyBorder="1" applyAlignment="1">
      <alignment vertical="center"/>
    </xf>
    <xf numFmtId="4" fontId="46" fillId="0" borderId="21" xfId="0" applyNumberFormat="1" applyFont="1" applyBorder="1" applyAlignment="1">
      <alignment vertical="center"/>
    </xf>
    <xf numFmtId="0" fontId="46" fillId="0" borderId="21" xfId="0" applyFont="1" applyBorder="1" applyAlignment="1">
      <alignment horizontal="left" vertical="center" wrapText="1"/>
    </xf>
    <xf numFmtId="0" fontId="30" fillId="0" borderId="4" xfId="0" applyFont="1" applyBorder="1" applyAlignment="1">
      <alignment vertical="center"/>
    </xf>
    <xf numFmtId="0" fontId="29" fillId="0" borderId="15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6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48" fillId="0" borderId="0" xfId="0" applyFont="1" applyAlignment="1">
      <alignment vertical="center"/>
    </xf>
    <xf numFmtId="0" fontId="48" fillId="0" borderId="4" xfId="0" applyFont="1" applyBorder="1" applyAlignment="1">
      <alignment vertical="center"/>
    </xf>
    <xf numFmtId="0" fontId="48" fillId="0" borderId="15" xfId="0" applyFont="1" applyBorder="1" applyAlignment="1">
      <alignment vertical="center"/>
    </xf>
    <xf numFmtId="166" fontId="48" fillId="0" borderId="0" xfId="0" applyNumberFormat="1" applyFont="1" applyAlignment="1">
      <alignment vertical="center"/>
    </xf>
    <xf numFmtId="166" fontId="48" fillId="0" borderId="16" xfId="0" applyNumberFormat="1" applyFont="1" applyBorder="1" applyAlignment="1">
      <alignment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horizontal="center" vertical="center"/>
    </xf>
    <xf numFmtId="4" fontId="48" fillId="0" borderId="0" xfId="0" applyNumberFormat="1" applyFont="1" applyAlignment="1">
      <alignment vertical="center"/>
    </xf>
    <xf numFmtId="0" fontId="45" fillId="0" borderId="0" xfId="0" applyFont="1"/>
    <xf numFmtId="0" fontId="45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4" fontId="19" fillId="0" borderId="0" xfId="0" applyNumberFormat="1" applyFont="1"/>
    <xf numFmtId="167" fontId="46" fillId="0" borderId="2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6" fillId="4" borderId="8" xfId="0" applyFont="1" applyFill="1" applyBorder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30" xfId="0" applyFont="1" applyBorder="1" applyAlignment="1">
      <alignment horizontal="center" vertical="center" wrapText="1"/>
    </xf>
    <xf numFmtId="0" fontId="46" fillId="0" borderId="31" xfId="0" applyFont="1" applyBorder="1" applyAlignment="1">
      <alignment horizontal="center" vertical="center" wrapText="1"/>
    </xf>
    <xf numFmtId="0" fontId="46" fillId="0" borderId="3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wrapText="1"/>
    </xf>
    <xf numFmtId="0" fontId="32" fillId="0" borderId="1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</cellXfs>
  <cellStyles count="3">
    <cellStyle name="Hypertextový odkaz" xfId="1" builtinId="8"/>
    <cellStyle name="Normální" xfId="0" builtinId="0" customBuiltin="1"/>
    <cellStyle name="Normální 3" xfId="2" xr:uid="{917A2D1B-91DB-425F-98C0-00E400790DF4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opLeftCell="A13" workbookViewId="0">
      <selection activeCell="A13" sqref="A1:XFD1048576"/>
    </sheetView>
  </sheetViews>
  <sheetFormatPr defaultRowHeight="10.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60" max="60" width="18.6640625" bestFit="1" customWidth="1"/>
    <col min="71" max="91" width="9.33203125" hidden="1"/>
  </cols>
  <sheetData>
    <row r="1" spans="1:74" x14ac:dyDescent="0.3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ht="36.950000000000003" customHeight="1" x14ac:dyDescent="0.3">
      <c r="AR2" s="249" t="s">
        <v>6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0" t="s">
        <v>7</v>
      </c>
      <c r="BT2" s="10" t="s">
        <v>8</v>
      </c>
    </row>
    <row r="3" spans="1:74" ht="6.95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7</v>
      </c>
      <c r="BT3" s="10" t="s">
        <v>9</v>
      </c>
    </row>
    <row r="4" spans="1:74" ht="24.95" customHeight="1" x14ac:dyDescent="0.3">
      <c r="B4" s="13"/>
      <c r="D4" s="14" t="s">
        <v>10</v>
      </c>
      <c r="AR4" s="13"/>
      <c r="AS4" s="15" t="s">
        <v>11</v>
      </c>
      <c r="BS4" s="10" t="s">
        <v>12</v>
      </c>
    </row>
    <row r="5" spans="1:74" ht="12" customHeight="1" x14ac:dyDescent="0.3">
      <c r="B5" s="13"/>
      <c r="D5" s="16" t="s">
        <v>13</v>
      </c>
      <c r="K5" s="257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R5" s="13"/>
      <c r="BS5" s="10" t="s">
        <v>7</v>
      </c>
    </row>
    <row r="6" spans="1:74" ht="36.950000000000003" customHeight="1" x14ac:dyDescent="0.3">
      <c r="B6" s="13"/>
      <c r="D6" s="18" t="s">
        <v>15</v>
      </c>
      <c r="K6" s="258" t="s">
        <v>16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R6" s="13"/>
      <c r="BS6" s="10" t="s">
        <v>7</v>
      </c>
    </row>
    <row r="7" spans="1:74" ht="12" customHeight="1" x14ac:dyDescent="0.3">
      <c r="B7" s="13"/>
      <c r="D7" s="19" t="s">
        <v>17</v>
      </c>
      <c r="K7" s="17" t="s">
        <v>3</v>
      </c>
      <c r="AK7" s="19" t="s">
        <v>18</v>
      </c>
      <c r="AN7" s="17" t="s">
        <v>3</v>
      </c>
      <c r="AR7" s="13"/>
      <c r="BS7" s="10" t="s">
        <v>7</v>
      </c>
    </row>
    <row r="8" spans="1:74" ht="12" customHeight="1" x14ac:dyDescent="0.3">
      <c r="B8" s="13"/>
      <c r="D8" s="19" t="s">
        <v>19</v>
      </c>
      <c r="K8" s="17" t="s">
        <v>20</v>
      </c>
      <c r="AK8" s="19" t="s">
        <v>21</v>
      </c>
      <c r="AN8" s="17" t="s">
        <v>22</v>
      </c>
      <c r="AR8" s="13"/>
      <c r="BS8" s="10" t="s">
        <v>7</v>
      </c>
    </row>
    <row r="9" spans="1:74" ht="14.45" customHeight="1" x14ac:dyDescent="0.3">
      <c r="B9" s="13"/>
      <c r="AR9" s="13"/>
      <c r="BS9" s="10" t="s">
        <v>7</v>
      </c>
    </row>
    <row r="10" spans="1:74" ht="12" customHeight="1" x14ac:dyDescent="0.3">
      <c r="B10" s="13"/>
      <c r="D10" s="19" t="s">
        <v>23</v>
      </c>
      <c r="AK10" s="19" t="s">
        <v>24</v>
      </c>
      <c r="AN10" s="17" t="s">
        <v>3</v>
      </c>
      <c r="AR10" s="13"/>
      <c r="BS10" s="10" t="s">
        <v>7</v>
      </c>
    </row>
    <row r="11" spans="1:74" ht="18.399999999999999" customHeight="1" x14ac:dyDescent="0.3">
      <c r="B11" s="13"/>
      <c r="E11" s="17" t="s">
        <v>25</v>
      </c>
      <c r="AK11" s="19" t="s">
        <v>26</v>
      </c>
      <c r="AN11" s="17" t="s">
        <v>3</v>
      </c>
      <c r="AR11" s="13"/>
      <c r="BS11" s="10" t="s">
        <v>7</v>
      </c>
    </row>
    <row r="12" spans="1:74" ht="6.95" customHeight="1" x14ac:dyDescent="0.3">
      <c r="B12" s="13"/>
      <c r="AR12" s="13"/>
      <c r="BS12" s="10" t="s">
        <v>7</v>
      </c>
    </row>
    <row r="13" spans="1:74" ht="12" customHeight="1" x14ac:dyDescent="0.3">
      <c r="B13" s="13"/>
      <c r="D13" s="19" t="s">
        <v>27</v>
      </c>
      <c r="AK13" s="19" t="s">
        <v>24</v>
      </c>
      <c r="AN13" s="17" t="s">
        <v>3</v>
      </c>
      <c r="AR13" s="13"/>
      <c r="BS13" s="10" t="s">
        <v>7</v>
      </c>
    </row>
    <row r="14" spans="1:74" ht="12.75" x14ac:dyDescent="0.3">
      <c r="B14" s="13"/>
      <c r="E14" s="17" t="s">
        <v>20</v>
      </c>
      <c r="AK14" s="19" t="s">
        <v>26</v>
      </c>
      <c r="AN14" s="17" t="s">
        <v>3</v>
      </c>
      <c r="AR14" s="13"/>
      <c r="BS14" s="10" t="s">
        <v>7</v>
      </c>
    </row>
    <row r="15" spans="1:74" ht="6.95" customHeight="1" x14ac:dyDescent="0.3">
      <c r="B15" s="13"/>
      <c r="AR15" s="13"/>
      <c r="BS15" s="10" t="s">
        <v>4</v>
      </c>
    </row>
    <row r="16" spans="1:74" ht="12" customHeight="1" x14ac:dyDescent="0.3">
      <c r="B16" s="13"/>
      <c r="D16" s="19" t="s">
        <v>28</v>
      </c>
      <c r="AK16" s="19" t="s">
        <v>24</v>
      </c>
      <c r="AN16" s="17" t="s">
        <v>3</v>
      </c>
      <c r="AR16" s="13"/>
      <c r="BS16" s="10" t="s">
        <v>4</v>
      </c>
    </row>
    <row r="17" spans="2:71" ht="18.399999999999999" customHeight="1" x14ac:dyDescent="0.3">
      <c r="B17" s="13"/>
      <c r="E17" s="17" t="s">
        <v>29</v>
      </c>
      <c r="AK17" s="19" t="s">
        <v>26</v>
      </c>
      <c r="AN17" s="17" t="s">
        <v>3</v>
      </c>
      <c r="AR17" s="13"/>
      <c r="BS17" s="10" t="s">
        <v>30</v>
      </c>
    </row>
    <row r="18" spans="2:71" ht="6.95" customHeight="1" x14ac:dyDescent="0.3">
      <c r="B18" s="13"/>
      <c r="AR18" s="13"/>
      <c r="BS18" s="10" t="s">
        <v>7</v>
      </c>
    </row>
    <row r="19" spans="2:71" ht="12" customHeight="1" x14ac:dyDescent="0.3">
      <c r="B19" s="13"/>
      <c r="D19" s="19" t="s">
        <v>31</v>
      </c>
      <c r="AK19" s="19" t="s">
        <v>24</v>
      </c>
      <c r="AN19" s="17" t="s">
        <v>3</v>
      </c>
      <c r="AR19" s="13"/>
      <c r="BS19" s="10" t="s">
        <v>7</v>
      </c>
    </row>
    <row r="20" spans="2:71" ht="18.399999999999999" customHeight="1" x14ac:dyDescent="0.3">
      <c r="B20" s="13"/>
      <c r="E20" s="17" t="s">
        <v>32</v>
      </c>
      <c r="AK20" s="19" t="s">
        <v>26</v>
      </c>
      <c r="AN20" s="17" t="s">
        <v>3</v>
      </c>
      <c r="AR20" s="13"/>
      <c r="BS20" s="10" t="s">
        <v>30</v>
      </c>
    </row>
    <row r="21" spans="2:71" ht="6.95" customHeight="1" x14ac:dyDescent="0.3">
      <c r="B21" s="13"/>
      <c r="AR21" s="13"/>
    </row>
    <row r="22" spans="2:71" ht="12" customHeight="1" x14ac:dyDescent="0.3">
      <c r="B22" s="13"/>
      <c r="D22" s="19" t="s">
        <v>33</v>
      </c>
      <c r="AR22" s="13"/>
    </row>
    <row r="23" spans="2:71" ht="47.25" customHeight="1" x14ac:dyDescent="0.3">
      <c r="B23" s="13"/>
      <c r="E23" s="259" t="s">
        <v>34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R23" s="13"/>
    </row>
    <row r="24" spans="2:71" ht="6.95" customHeight="1" x14ac:dyDescent="0.3">
      <c r="B24" s="13"/>
      <c r="AR24" s="13"/>
    </row>
    <row r="25" spans="2:71" ht="6.95" customHeight="1" x14ac:dyDescent="0.3">
      <c r="B25" s="13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3"/>
    </row>
    <row r="26" spans="2:71" s="1" customFormat="1" ht="25.9" customHeight="1" x14ac:dyDescent="0.3">
      <c r="B26" s="21"/>
      <c r="D26" s="22" t="s">
        <v>35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60">
        <f>ROUND(AG54,2)</f>
        <v>0</v>
      </c>
      <c r="AL26" s="261"/>
      <c r="AM26" s="261"/>
      <c r="AN26" s="261"/>
      <c r="AO26" s="261"/>
      <c r="AR26" s="21"/>
    </row>
    <row r="27" spans="2:71" s="1" customFormat="1" ht="6.95" customHeight="1" x14ac:dyDescent="0.3">
      <c r="B27" s="21"/>
      <c r="AR27" s="21"/>
    </row>
    <row r="28" spans="2:71" s="1" customFormat="1" ht="12.75" x14ac:dyDescent="0.3">
      <c r="B28" s="21"/>
      <c r="L28" s="241" t="s">
        <v>36</v>
      </c>
      <c r="M28" s="241"/>
      <c r="N28" s="241"/>
      <c r="O28" s="241"/>
      <c r="P28" s="241"/>
      <c r="W28" s="241" t="s">
        <v>37</v>
      </c>
      <c r="X28" s="241"/>
      <c r="Y28" s="241"/>
      <c r="Z28" s="241"/>
      <c r="AA28" s="241"/>
      <c r="AB28" s="241"/>
      <c r="AC28" s="241"/>
      <c r="AD28" s="241"/>
      <c r="AE28" s="241"/>
      <c r="AK28" s="241" t="s">
        <v>38</v>
      </c>
      <c r="AL28" s="241"/>
      <c r="AM28" s="241"/>
      <c r="AN28" s="241"/>
      <c r="AO28" s="241"/>
      <c r="AR28" s="21"/>
    </row>
    <row r="29" spans="2:71" s="2" customFormat="1" ht="14.45" customHeight="1" x14ac:dyDescent="0.3">
      <c r="B29" s="24"/>
      <c r="D29" s="19" t="s">
        <v>39</v>
      </c>
      <c r="F29" s="19" t="s">
        <v>40</v>
      </c>
      <c r="L29" s="244">
        <v>0.21</v>
      </c>
      <c r="M29" s="243"/>
      <c r="N29" s="243"/>
      <c r="O29" s="243"/>
      <c r="P29" s="243"/>
      <c r="W29" s="242">
        <f>AK26*0.21</f>
        <v>0</v>
      </c>
      <c r="X29" s="243"/>
      <c r="Y29" s="243"/>
      <c r="Z29" s="243"/>
      <c r="AA29" s="243"/>
      <c r="AB29" s="243"/>
      <c r="AC29" s="243"/>
      <c r="AD29" s="243"/>
      <c r="AE29" s="243"/>
      <c r="AK29" s="242">
        <f>W29</f>
        <v>0</v>
      </c>
      <c r="AL29" s="243"/>
      <c r="AM29" s="243"/>
      <c r="AN29" s="243"/>
      <c r="AO29" s="243"/>
      <c r="AR29" s="24"/>
    </row>
    <row r="30" spans="2:71" s="2" customFormat="1" ht="14.45" customHeight="1" x14ac:dyDescent="0.3">
      <c r="B30" s="24"/>
      <c r="F30" s="19" t="s">
        <v>41</v>
      </c>
      <c r="L30" s="244">
        <v>0.12</v>
      </c>
      <c r="M30" s="243"/>
      <c r="N30" s="243"/>
      <c r="O30" s="243"/>
      <c r="P30" s="243"/>
      <c r="W30" s="242">
        <v>0</v>
      </c>
      <c r="X30" s="243"/>
      <c r="Y30" s="243"/>
      <c r="Z30" s="243"/>
      <c r="AA30" s="243"/>
      <c r="AB30" s="243"/>
      <c r="AC30" s="243"/>
      <c r="AD30" s="243"/>
      <c r="AE30" s="243"/>
      <c r="AK30" s="242">
        <v>0</v>
      </c>
      <c r="AL30" s="243"/>
      <c r="AM30" s="243"/>
      <c r="AN30" s="243"/>
      <c r="AO30" s="243"/>
      <c r="AR30" s="24"/>
    </row>
    <row r="31" spans="2:71" s="2" customFormat="1" ht="14.45" hidden="1" customHeight="1" x14ac:dyDescent="0.3">
      <c r="B31" s="24"/>
      <c r="F31" s="19" t="s">
        <v>42</v>
      </c>
      <c r="L31" s="244">
        <v>0.21</v>
      </c>
      <c r="M31" s="243"/>
      <c r="N31" s="243"/>
      <c r="O31" s="243"/>
      <c r="P31" s="243"/>
      <c r="W31" s="242" t="e">
        <f>ROUND(BB54, 2)</f>
        <v>#REF!</v>
      </c>
      <c r="X31" s="243"/>
      <c r="Y31" s="243"/>
      <c r="Z31" s="243"/>
      <c r="AA31" s="243"/>
      <c r="AB31" s="243"/>
      <c r="AC31" s="243"/>
      <c r="AD31" s="243"/>
      <c r="AE31" s="243"/>
      <c r="AK31" s="242">
        <v>0</v>
      </c>
      <c r="AL31" s="243"/>
      <c r="AM31" s="243"/>
      <c r="AN31" s="243"/>
      <c r="AO31" s="243"/>
      <c r="AR31" s="24"/>
    </row>
    <row r="32" spans="2:71" s="2" customFormat="1" ht="14.45" hidden="1" customHeight="1" x14ac:dyDescent="0.3">
      <c r="B32" s="24"/>
      <c r="F32" s="19" t="s">
        <v>43</v>
      </c>
      <c r="L32" s="244">
        <v>0.12</v>
      </c>
      <c r="M32" s="243"/>
      <c r="N32" s="243"/>
      <c r="O32" s="243"/>
      <c r="P32" s="243"/>
      <c r="W32" s="242" t="e">
        <f>ROUND(BC54, 2)</f>
        <v>#REF!</v>
      </c>
      <c r="X32" s="243"/>
      <c r="Y32" s="243"/>
      <c r="Z32" s="243"/>
      <c r="AA32" s="243"/>
      <c r="AB32" s="243"/>
      <c r="AC32" s="243"/>
      <c r="AD32" s="243"/>
      <c r="AE32" s="243"/>
      <c r="AK32" s="242">
        <v>0</v>
      </c>
      <c r="AL32" s="243"/>
      <c r="AM32" s="243"/>
      <c r="AN32" s="243"/>
      <c r="AO32" s="243"/>
      <c r="AR32" s="24"/>
    </row>
    <row r="33" spans="2:44" s="2" customFormat="1" ht="14.45" hidden="1" customHeight="1" x14ac:dyDescent="0.3">
      <c r="B33" s="24"/>
      <c r="F33" s="19" t="s">
        <v>44</v>
      </c>
      <c r="L33" s="244">
        <v>0</v>
      </c>
      <c r="M33" s="243"/>
      <c r="N33" s="243"/>
      <c r="O33" s="243"/>
      <c r="P33" s="243"/>
      <c r="W33" s="242" t="e">
        <f>ROUND(BD54, 2)</f>
        <v>#REF!</v>
      </c>
      <c r="X33" s="243"/>
      <c r="Y33" s="243"/>
      <c r="Z33" s="243"/>
      <c r="AA33" s="243"/>
      <c r="AB33" s="243"/>
      <c r="AC33" s="243"/>
      <c r="AD33" s="243"/>
      <c r="AE33" s="243"/>
      <c r="AK33" s="242">
        <v>0</v>
      </c>
      <c r="AL33" s="243"/>
      <c r="AM33" s="243"/>
      <c r="AN33" s="243"/>
      <c r="AO33" s="243"/>
      <c r="AR33" s="24"/>
    </row>
    <row r="34" spans="2:44" s="1" customFormat="1" ht="6.95" customHeight="1" x14ac:dyDescent="0.3">
      <c r="B34" s="21"/>
      <c r="AR34" s="21"/>
    </row>
    <row r="35" spans="2:44" s="1" customFormat="1" ht="25.9" customHeight="1" x14ac:dyDescent="0.3">
      <c r="B35" s="21"/>
      <c r="C35" s="25"/>
      <c r="D35" s="26" t="s">
        <v>45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46</v>
      </c>
      <c r="U35" s="27"/>
      <c r="V35" s="27"/>
      <c r="W35" s="27"/>
      <c r="X35" s="265" t="s">
        <v>47</v>
      </c>
      <c r="Y35" s="263"/>
      <c r="Z35" s="263"/>
      <c r="AA35" s="263"/>
      <c r="AB35" s="263"/>
      <c r="AC35" s="27"/>
      <c r="AD35" s="27"/>
      <c r="AE35" s="27"/>
      <c r="AF35" s="27"/>
      <c r="AG35" s="27"/>
      <c r="AH35" s="27"/>
      <c r="AI35" s="27"/>
      <c r="AJ35" s="27"/>
      <c r="AK35" s="262">
        <f>SUM(AK26:AK33)</f>
        <v>0</v>
      </c>
      <c r="AL35" s="263"/>
      <c r="AM35" s="263"/>
      <c r="AN35" s="263"/>
      <c r="AO35" s="264"/>
      <c r="AP35" s="25"/>
      <c r="AQ35" s="25"/>
      <c r="AR35" s="21"/>
    </row>
    <row r="36" spans="2:44" s="1" customFormat="1" ht="6.95" customHeight="1" x14ac:dyDescent="0.3">
      <c r="B36" s="21"/>
      <c r="AR36" s="21"/>
    </row>
    <row r="37" spans="2:44" s="1" customFormat="1" ht="6.95" customHeight="1" x14ac:dyDescent="0.3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21"/>
    </row>
    <row r="41" spans="2:44" s="1" customFormat="1" ht="6.95" customHeight="1" x14ac:dyDescent="0.3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21"/>
    </row>
    <row r="42" spans="2:44" s="1" customFormat="1" ht="24.95" customHeight="1" x14ac:dyDescent="0.3">
      <c r="B42" s="21"/>
      <c r="C42" s="14" t="s">
        <v>48</v>
      </c>
      <c r="AR42" s="21"/>
    </row>
    <row r="43" spans="2:44" s="1" customFormat="1" ht="6.95" customHeight="1" x14ac:dyDescent="0.3">
      <c r="B43" s="21"/>
      <c r="AR43" s="21"/>
    </row>
    <row r="44" spans="2:44" s="3" customFormat="1" ht="12" customHeight="1" x14ac:dyDescent="0.3">
      <c r="B44" s="33"/>
      <c r="C44" s="19" t="s">
        <v>13</v>
      </c>
      <c r="L44" s="3" t="str">
        <f>K5</f>
        <v>10082023</v>
      </c>
      <c r="AR44" s="33"/>
    </row>
    <row r="45" spans="2:44" s="4" customFormat="1" ht="36.950000000000003" customHeight="1" x14ac:dyDescent="0.3">
      <c r="B45" s="34"/>
      <c r="C45" s="35" t="s">
        <v>15</v>
      </c>
      <c r="L45" s="245" t="str">
        <f>K6</f>
        <v>ZŠ Hornická</v>
      </c>
      <c r="M45" s="246"/>
      <c r="N45" s="246"/>
      <c r="O45" s="246"/>
      <c r="P45" s="246"/>
      <c r="Q45" s="246"/>
      <c r="R45" s="246"/>
      <c r="S45" s="246"/>
      <c r="T45" s="246"/>
      <c r="U45" s="246"/>
      <c r="V45" s="246"/>
      <c r="W45" s="246"/>
      <c r="X45" s="246"/>
      <c r="Y45" s="246"/>
      <c r="Z45" s="246"/>
      <c r="AA45" s="246"/>
      <c r="AB45" s="246"/>
      <c r="AC45" s="246"/>
      <c r="AD45" s="246"/>
      <c r="AE45" s="246"/>
      <c r="AF45" s="246"/>
      <c r="AG45" s="246"/>
      <c r="AH45" s="246"/>
      <c r="AI45" s="246"/>
      <c r="AJ45" s="246"/>
      <c r="AK45" s="246"/>
      <c r="AL45" s="246"/>
      <c r="AM45" s="246"/>
      <c r="AN45" s="246"/>
      <c r="AO45" s="246"/>
      <c r="AR45" s="34"/>
    </row>
    <row r="46" spans="2:44" s="1" customFormat="1" ht="6.95" customHeight="1" x14ac:dyDescent="0.3">
      <c r="B46" s="21"/>
      <c r="AR46" s="21"/>
    </row>
    <row r="47" spans="2:44" s="1" customFormat="1" ht="12" customHeight="1" x14ac:dyDescent="0.3">
      <c r="B47" s="21"/>
      <c r="C47" s="19" t="s">
        <v>19</v>
      </c>
      <c r="L47" s="36" t="str">
        <f>IF(K8="","",K8)</f>
        <v xml:space="preserve"> </v>
      </c>
      <c r="AI47" s="19" t="s">
        <v>21</v>
      </c>
      <c r="AM47" s="268" t="str">
        <f>IF(AN8= "","",AN8)</f>
        <v>22. 8. 2023</v>
      </c>
      <c r="AN47" s="268"/>
      <c r="AR47" s="21"/>
    </row>
    <row r="48" spans="2:44" s="1" customFormat="1" ht="6.95" customHeight="1" x14ac:dyDescent="0.3">
      <c r="B48" s="21"/>
      <c r="AR48" s="21"/>
    </row>
    <row r="49" spans="1:91" s="1" customFormat="1" ht="25.7" customHeight="1" x14ac:dyDescent="0.3">
      <c r="B49" s="21"/>
      <c r="C49" s="19" t="s">
        <v>23</v>
      </c>
      <c r="L49" s="3" t="str">
        <f>IF(E11= "","",E11)</f>
        <v>Statutární město Chomutov</v>
      </c>
      <c r="AI49" s="19" t="s">
        <v>28</v>
      </c>
      <c r="AM49" s="251" t="str">
        <f>IF(E17="","",E17)</f>
        <v>CZECHOTEC Engineering spol. s.r.o.</v>
      </c>
      <c r="AN49" s="252"/>
      <c r="AO49" s="252"/>
      <c r="AP49" s="252"/>
      <c r="AR49" s="21"/>
      <c r="AS49" s="253" t="s">
        <v>49</v>
      </c>
      <c r="AT49" s="254"/>
      <c r="AU49" s="37"/>
      <c r="AV49" s="37"/>
      <c r="AW49" s="37"/>
      <c r="AX49" s="37"/>
      <c r="AY49" s="37"/>
      <c r="AZ49" s="37"/>
      <c r="BA49" s="37"/>
      <c r="BB49" s="37"/>
      <c r="BC49" s="37"/>
      <c r="BD49" s="38"/>
    </row>
    <row r="50" spans="1:91" s="1" customFormat="1" ht="15.2" customHeight="1" x14ac:dyDescent="0.3">
      <c r="B50" s="21"/>
      <c r="C50" s="19" t="s">
        <v>27</v>
      </c>
      <c r="L50" s="3" t="str">
        <f>IF(E14="","",E14)</f>
        <v xml:space="preserve"> </v>
      </c>
      <c r="AI50" s="19" t="s">
        <v>31</v>
      </c>
      <c r="AM50" s="251" t="str">
        <f>IF(E20="","",E20)</f>
        <v>Miroslav Dostál</v>
      </c>
      <c r="AN50" s="252"/>
      <c r="AO50" s="252"/>
      <c r="AP50" s="252"/>
      <c r="AR50" s="21"/>
      <c r="AS50" s="255"/>
      <c r="AT50" s="256"/>
      <c r="BD50" s="39"/>
    </row>
    <row r="51" spans="1:91" s="1" customFormat="1" ht="10.9" customHeight="1" x14ac:dyDescent="0.3">
      <c r="B51" s="21"/>
      <c r="AR51" s="21"/>
      <c r="AS51" s="255"/>
      <c r="AT51" s="256"/>
      <c r="BD51" s="39"/>
    </row>
    <row r="52" spans="1:91" s="1" customFormat="1" ht="29.25" customHeight="1" x14ac:dyDescent="0.3">
      <c r="B52" s="21"/>
      <c r="C52" s="266" t="s">
        <v>50</v>
      </c>
      <c r="D52" s="248"/>
      <c r="E52" s="248"/>
      <c r="F52" s="248"/>
      <c r="G52" s="248"/>
      <c r="H52" s="40"/>
      <c r="I52" s="247" t="s">
        <v>51</v>
      </c>
      <c r="J52" s="248"/>
      <c r="K52" s="248"/>
      <c r="L52" s="248"/>
      <c r="M52" s="248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  <c r="AA52" s="248"/>
      <c r="AB52" s="248"/>
      <c r="AC52" s="248"/>
      <c r="AD52" s="248"/>
      <c r="AE52" s="248"/>
      <c r="AF52" s="248"/>
      <c r="AG52" s="274" t="s">
        <v>52</v>
      </c>
      <c r="AH52" s="248"/>
      <c r="AI52" s="248"/>
      <c r="AJ52" s="248"/>
      <c r="AK52" s="248"/>
      <c r="AL52" s="248"/>
      <c r="AM52" s="248"/>
      <c r="AN52" s="247" t="s">
        <v>53</v>
      </c>
      <c r="AO52" s="248"/>
      <c r="AP52" s="248"/>
      <c r="AQ52" s="41" t="s">
        <v>54</v>
      </c>
      <c r="AR52" s="21"/>
      <c r="AS52" s="42" t="s">
        <v>55</v>
      </c>
      <c r="AT52" s="43" t="s">
        <v>56</v>
      </c>
      <c r="AU52" s="43" t="s">
        <v>57</v>
      </c>
      <c r="AV52" s="43" t="s">
        <v>58</v>
      </c>
      <c r="AW52" s="43" t="s">
        <v>59</v>
      </c>
      <c r="AX52" s="43" t="s">
        <v>60</v>
      </c>
      <c r="AY52" s="43" t="s">
        <v>61</v>
      </c>
      <c r="AZ52" s="43" t="s">
        <v>62</v>
      </c>
      <c r="BA52" s="43" t="s">
        <v>63</v>
      </c>
      <c r="BB52" s="43" t="s">
        <v>64</v>
      </c>
      <c r="BC52" s="43" t="s">
        <v>65</v>
      </c>
      <c r="BD52" s="44" t="s">
        <v>66</v>
      </c>
    </row>
    <row r="53" spans="1:91" s="1" customFormat="1" ht="10.9" customHeight="1" x14ac:dyDescent="0.3">
      <c r="B53" s="21"/>
      <c r="AR53" s="21"/>
      <c r="AS53" s="45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8"/>
    </row>
    <row r="54" spans="1:91" s="5" customFormat="1" ht="32.450000000000003" customHeight="1" x14ac:dyDescent="0.3">
      <c r="B54" s="46"/>
      <c r="C54" s="47" t="s">
        <v>67</v>
      </c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272">
        <f>AG55</f>
        <v>0</v>
      </c>
      <c r="AH54" s="272"/>
      <c r="AI54" s="272"/>
      <c r="AJ54" s="272"/>
      <c r="AK54" s="272"/>
      <c r="AL54" s="272"/>
      <c r="AM54" s="272"/>
      <c r="AN54" s="273">
        <f>AN55</f>
        <v>0</v>
      </c>
      <c r="AO54" s="273"/>
      <c r="AP54" s="273"/>
      <c r="AQ54" s="49" t="s">
        <v>3</v>
      </c>
      <c r="AR54" s="46"/>
      <c r="AS54" s="50" t="e">
        <f>ROUND(#REF!+AS55+#REF!+#REF!,2)</f>
        <v>#REF!</v>
      </c>
      <c r="AT54" s="51" t="e">
        <f t="shared" ref="AT54:AT57" si="0">ROUND(SUM(AV54:AW54),2)</f>
        <v>#REF!</v>
      </c>
      <c r="AU54" s="52" t="e">
        <f>ROUND(#REF!+AU55+#REF!+#REF!,5)</f>
        <v>#REF!</v>
      </c>
      <c r="AV54" s="51" t="e">
        <f>ROUND(AZ54*L29,2)</f>
        <v>#REF!</v>
      </c>
      <c r="AW54" s="51" t="e">
        <f>ROUND(BA54*L30,2)</f>
        <v>#REF!</v>
      </c>
      <c r="AX54" s="51" t="e">
        <f>ROUND(BB54*L29,2)</f>
        <v>#REF!</v>
      </c>
      <c r="AY54" s="51" t="e">
        <f>ROUND(BC54*L30,2)</f>
        <v>#REF!</v>
      </c>
      <c r="AZ54" s="51" t="e">
        <f>ROUND(#REF!+AZ55+#REF!+#REF!,2)</f>
        <v>#REF!</v>
      </c>
      <c r="BA54" s="51" t="e">
        <f>ROUND(#REF!+BA55+#REF!+#REF!,2)</f>
        <v>#REF!</v>
      </c>
      <c r="BB54" s="51" t="e">
        <f>ROUND(#REF!+BB55+#REF!+#REF!,2)</f>
        <v>#REF!</v>
      </c>
      <c r="BC54" s="51" t="e">
        <f>ROUND(#REF!+BC55+#REF!+#REF!,2)</f>
        <v>#REF!</v>
      </c>
      <c r="BD54" s="153" t="e">
        <f>ROUND(#REF!+BD55+#REF!+#REF!,2)</f>
        <v>#REF!</v>
      </c>
      <c r="BE54"/>
      <c r="BS54" s="53" t="s">
        <v>68</v>
      </c>
      <c r="BT54" s="53" t="s">
        <v>69</v>
      </c>
      <c r="BU54" s="54" t="s">
        <v>70</v>
      </c>
      <c r="BV54" s="53" t="s">
        <v>71</v>
      </c>
      <c r="BW54" s="53" t="s">
        <v>5</v>
      </c>
      <c r="BX54" s="53" t="s">
        <v>72</v>
      </c>
      <c r="CL54" s="53" t="s">
        <v>3</v>
      </c>
    </row>
    <row r="55" spans="1:91" s="6" customFormat="1" ht="16.5" customHeight="1" x14ac:dyDescent="0.3">
      <c r="B55" s="55"/>
      <c r="C55" s="56"/>
      <c r="D55" s="267" t="s">
        <v>80</v>
      </c>
      <c r="E55" s="267"/>
      <c r="F55" s="267"/>
      <c r="G55" s="267"/>
      <c r="H55" s="267"/>
      <c r="I55" s="57"/>
      <c r="J55" s="267" t="s">
        <v>440</v>
      </c>
      <c r="K55" s="267"/>
      <c r="L55" s="267"/>
      <c r="M55" s="267"/>
      <c r="N55" s="267"/>
      <c r="O55" s="267"/>
      <c r="P55" s="267"/>
      <c r="Q55" s="267"/>
      <c r="R55" s="267"/>
      <c r="S55" s="267"/>
      <c r="T55" s="267"/>
      <c r="U55" s="267"/>
      <c r="V55" s="267"/>
      <c r="W55" s="267"/>
      <c r="X55" s="267"/>
      <c r="Y55" s="267"/>
      <c r="Z55" s="267"/>
      <c r="AA55" s="267"/>
      <c r="AB55" s="267"/>
      <c r="AC55" s="267"/>
      <c r="AD55" s="267"/>
      <c r="AE55" s="267"/>
      <c r="AF55" s="267"/>
      <c r="AG55" s="271">
        <f>ROUND(SUM(AG56:AG57),2)</f>
        <v>0</v>
      </c>
      <c r="AH55" s="270"/>
      <c r="AI55" s="270"/>
      <c r="AJ55" s="270"/>
      <c r="AK55" s="270"/>
      <c r="AL55" s="270"/>
      <c r="AM55" s="270"/>
      <c r="AN55" s="269">
        <f t="shared" ref="AN55:AN57" si="1">SUM(AG55,AT55)</f>
        <v>0</v>
      </c>
      <c r="AO55" s="270"/>
      <c r="AP55" s="270"/>
      <c r="AQ55" s="58" t="s">
        <v>73</v>
      </c>
      <c r="AR55" s="55"/>
      <c r="AS55" s="59">
        <f>ROUND(SUM(AS56:AS57),2)</f>
        <v>0</v>
      </c>
      <c r="AT55" s="60">
        <f t="shared" si="0"/>
        <v>0</v>
      </c>
      <c r="AU55" s="61" t="e">
        <f>ROUND(SUM(AU56:AU57),5)</f>
        <v>#REF!</v>
      </c>
      <c r="AV55" s="60">
        <f>ROUND(AZ55*L29,2)</f>
        <v>0</v>
      </c>
      <c r="AW55" s="60">
        <f>ROUND(BA55*L30,2)</f>
        <v>0</v>
      </c>
      <c r="AX55" s="60">
        <f>ROUND(BB55*L29,2)</f>
        <v>0</v>
      </c>
      <c r="AY55" s="60">
        <f>ROUND(BC55*L30,2)</f>
        <v>0</v>
      </c>
      <c r="AZ55" s="60">
        <f>ROUND(SUM(AZ56:AZ57),2)</f>
        <v>0</v>
      </c>
      <c r="BA55" s="60">
        <f>ROUND(SUM(BA56:BA57),2)</f>
        <v>0</v>
      </c>
      <c r="BB55" s="60">
        <f>ROUND(SUM(BB56:BB57),2)</f>
        <v>0</v>
      </c>
      <c r="BC55" s="60">
        <f>ROUND(SUM(BC56:BC57),2)</f>
        <v>0</v>
      </c>
      <c r="BD55" s="154">
        <f>ROUND(SUM(BD56:BD57),2)</f>
        <v>0</v>
      </c>
      <c r="BE55"/>
      <c r="BS55" s="62" t="s">
        <v>68</v>
      </c>
      <c r="BT55" s="62" t="s">
        <v>74</v>
      </c>
      <c r="BU55" s="62" t="s">
        <v>70</v>
      </c>
      <c r="BV55" s="62" t="s">
        <v>71</v>
      </c>
      <c r="BW55" s="62" t="s">
        <v>81</v>
      </c>
      <c r="BX55" s="62" t="s">
        <v>5</v>
      </c>
      <c r="CL55" s="62" t="s">
        <v>3</v>
      </c>
      <c r="CM55" s="62" t="s">
        <v>75</v>
      </c>
    </row>
    <row r="56" spans="1:91" s="3" customFormat="1" ht="23.25" customHeight="1" x14ac:dyDescent="0.3">
      <c r="A56" s="63" t="s">
        <v>76</v>
      </c>
      <c r="B56" s="33"/>
      <c r="C56" s="7"/>
      <c r="D56" s="7"/>
      <c r="E56" s="275" t="s">
        <v>82</v>
      </c>
      <c r="F56" s="275"/>
      <c r="G56" s="275"/>
      <c r="H56" s="275"/>
      <c r="I56" s="275"/>
      <c r="J56" s="7"/>
      <c r="K56" s="275" t="s">
        <v>77</v>
      </c>
      <c r="L56" s="275"/>
      <c r="M56" s="275"/>
      <c r="N56" s="275"/>
      <c r="O56" s="275"/>
      <c r="P56" s="275"/>
      <c r="Q56" s="275"/>
      <c r="R56" s="275"/>
      <c r="S56" s="275"/>
      <c r="T56" s="275"/>
      <c r="U56" s="275"/>
      <c r="V56" s="275"/>
      <c r="W56" s="275"/>
      <c r="X56" s="275"/>
      <c r="Y56" s="275"/>
      <c r="Z56" s="275"/>
      <c r="AA56" s="275"/>
      <c r="AB56" s="275"/>
      <c r="AC56" s="275"/>
      <c r="AD56" s="275"/>
      <c r="AE56" s="275"/>
      <c r="AF56" s="275"/>
      <c r="AG56" s="276">
        <f>'SO-01 AVT - Učebna CIZÍ J...'!K32</f>
        <v>0</v>
      </c>
      <c r="AH56" s="277"/>
      <c r="AI56" s="277"/>
      <c r="AJ56" s="277"/>
      <c r="AK56" s="277"/>
      <c r="AL56" s="277"/>
      <c r="AM56" s="277"/>
      <c r="AN56" s="276">
        <f t="shared" si="1"/>
        <v>0</v>
      </c>
      <c r="AO56" s="277"/>
      <c r="AP56" s="277"/>
      <c r="AQ56" s="64" t="s">
        <v>78</v>
      </c>
      <c r="AR56" s="33"/>
      <c r="AS56" s="65">
        <v>0</v>
      </c>
      <c r="AT56" s="66">
        <f t="shared" si="0"/>
        <v>0</v>
      </c>
      <c r="AU56" s="67" t="e">
        <f>'SO-01 AVT - Učebna CIZÍ J...'!Q90</f>
        <v>#REF!</v>
      </c>
      <c r="AV56" s="66">
        <f>'SO-01 AVT - Učebna CIZÍ J...'!K35</f>
        <v>0</v>
      </c>
      <c r="AW56" s="66">
        <f>'SO-01 AVT - Učebna CIZÍ J...'!K36</f>
        <v>0</v>
      </c>
      <c r="AX56" s="66">
        <f>'SO-01 AVT - Učebna CIZÍ J...'!K37</f>
        <v>0</v>
      </c>
      <c r="AY56" s="66">
        <f>'SO-01 AVT - Učebna CIZÍ J...'!K38</f>
        <v>0</v>
      </c>
      <c r="AZ56" s="66">
        <f>'SO-01 AVT - Učebna CIZÍ J...'!G35</f>
        <v>0</v>
      </c>
      <c r="BA56" s="66">
        <f>'SO-01 AVT - Učebna CIZÍ J...'!G36</f>
        <v>0</v>
      </c>
      <c r="BB56" s="66">
        <f>'SO-01 AVT - Učebna CIZÍ J...'!G37</f>
        <v>0</v>
      </c>
      <c r="BC56" s="66">
        <f>'SO-01 AVT - Učebna CIZÍ J...'!G38</f>
        <v>0</v>
      </c>
      <c r="BD56" s="155">
        <f>'SO-01 AVT - Učebna CIZÍ J...'!G39</f>
        <v>0</v>
      </c>
      <c r="BE56"/>
      <c r="BT56" s="17" t="s">
        <v>75</v>
      </c>
      <c r="BV56" s="17" t="s">
        <v>71</v>
      </c>
      <c r="BW56" s="17" t="s">
        <v>83</v>
      </c>
      <c r="BX56" s="17" t="s">
        <v>81</v>
      </c>
      <c r="CL56" s="17" t="s">
        <v>3</v>
      </c>
    </row>
    <row r="57" spans="1:91" s="3" customFormat="1" ht="23.25" customHeight="1" x14ac:dyDescent="0.3">
      <c r="A57" s="63" t="s">
        <v>76</v>
      </c>
      <c r="B57" s="33"/>
      <c r="C57" s="7"/>
      <c r="D57" s="7"/>
      <c r="E57" s="275" t="s">
        <v>84</v>
      </c>
      <c r="F57" s="275"/>
      <c r="G57" s="275"/>
      <c r="H57" s="275"/>
      <c r="I57" s="275"/>
      <c r="J57" s="7"/>
      <c r="K57" s="275" t="s">
        <v>79</v>
      </c>
      <c r="L57" s="275"/>
      <c r="M57" s="275"/>
      <c r="N57" s="275"/>
      <c r="O57" s="275"/>
      <c r="P57" s="275"/>
      <c r="Q57" s="275"/>
      <c r="R57" s="275"/>
      <c r="S57" s="275"/>
      <c r="T57" s="275"/>
      <c r="U57" s="275"/>
      <c r="V57" s="275"/>
      <c r="W57" s="275"/>
      <c r="X57" s="275"/>
      <c r="Y57" s="275"/>
      <c r="Z57" s="275"/>
      <c r="AA57" s="275"/>
      <c r="AB57" s="275"/>
      <c r="AC57" s="275"/>
      <c r="AD57" s="275"/>
      <c r="AE57" s="275"/>
      <c r="AF57" s="275"/>
      <c r="AG57" s="276">
        <f>'SO-02 AVT - Učebna PŘÍROD...'!K32</f>
        <v>0</v>
      </c>
      <c r="AH57" s="277"/>
      <c r="AI57" s="277"/>
      <c r="AJ57" s="277"/>
      <c r="AK57" s="277"/>
      <c r="AL57" s="277"/>
      <c r="AM57" s="277"/>
      <c r="AN57" s="276">
        <f t="shared" si="1"/>
        <v>0</v>
      </c>
      <c r="AO57" s="277"/>
      <c r="AP57" s="277"/>
      <c r="AQ57" s="64" t="s">
        <v>78</v>
      </c>
      <c r="AR57" s="33"/>
      <c r="AS57" s="65">
        <v>0</v>
      </c>
      <c r="AT57" s="66">
        <f t="shared" si="0"/>
        <v>0</v>
      </c>
      <c r="AU57" s="67" t="e">
        <f>'SO-02 AVT - Učebna PŘÍROD...'!Q88</f>
        <v>#REF!</v>
      </c>
      <c r="AV57" s="66">
        <f>'SO-02 AVT - Učebna PŘÍROD...'!K35</f>
        <v>0</v>
      </c>
      <c r="AW57" s="66">
        <f>'SO-02 AVT - Učebna PŘÍROD...'!K36</f>
        <v>0</v>
      </c>
      <c r="AX57" s="66">
        <f>'SO-02 AVT - Učebna PŘÍROD...'!K37</f>
        <v>0</v>
      </c>
      <c r="AY57" s="66">
        <f>'SO-02 AVT - Učebna PŘÍROD...'!K38</f>
        <v>0</v>
      </c>
      <c r="AZ57" s="66">
        <f>'SO-02 AVT - Učebna PŘÍROD...'!G35</f>
        <v>0</v>
      </c>
      <c r="BA57" s="66">
        <f>'SO-02 AVT - Učebna PŘÍROD...'!G36</f>
        <v>0</v>
      </c>
      <c r="BB57" s="66">
        <f>'SO-02 AVT - Učebna PŘÍROD...'!G37</f>
        <v>0</v>
      </c>
      <c r="BC57" s="66">
        <f>'SO-02 AVT - Učebna PŘÍROD...'!G38</f>
        <v>0</v>
      </c>
      <c r="BD57" s="155">
        <f>'SO-02 AVT - Učebna PŘÍROD...'!G39</f>
        <v>0</v>
      </c>
      <c r="BE57"/>
      <c r="BT57" s="17" t="s">
        <v>75</v>
      </c>
      <c r="BV57" s="17" t="s">
        <v>71</v>
      </c>
      <c r="BW57" s="17" t="s">
        <v>85</v>
      </c>
      <c r="BX57" s="17" t="s">
        <v>81</v>
      </c>
      <c r="CL57" s="17" t="s">
        <v>3</v>
      </c>
    </row>
    <row r="58" spans="1:91" s="1" customFormat="1" ht="30" customHeight="1" x14ac:dyDescent="0.3">
      <c r="B58" s="21"/>
      <c r="AR58" s="21"/>
    </row>
    <row r="59" spans="1:91" s="1" customFormat="1" ht="6.95" customHeight="1" x14ac:dyDescent="0.3">
      <c r="B59" s="29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21"/>
    </row>
  </sheetData>
  <sheetProtection algorithmName="SHA-512" hashValue="q/lo4aOqIevslWBOHizQ7NpryE5kEFytNSWRXPUjUfn+0uSI10QIonPEhQZFVHSTb2peHgwW2Tvnqd1A55+vxw==" saltValue="AUHQpyeauIXy0CN73ht2bw==" spinCount="100000" sheet="1" objects="1" scenarios="1" selectLockedCells="1"/>
  <mergeCells count="48">
    <mergeCell ref="K56:AF56"/>
    <mergeCell ref="E56:I56"/>
    <mergeCell ref="K57:AF57"/>
    <mergeCell ref="E57:I57"/>
    <mergeCell ref="AN56:AP56"/>
    <mergeCell ref="AG56:AM56"/>
    <mergeCell ref="AN57:AP57"/>
    <mergeCell ref="AG57:AM57"/>
    <mergeCell ref="C52:G52"/>
    <mergeCell ref="J55:AF55"/>
    <mergeCell ref="D55:H55"/>
    <mergeCell ref="AM47:AN47"/>
    <mergeCell ref="AN55:AP55"/>
    <mergeCell ref="AG55:AM55"/>
    <mergeCell ref="AG54:AM54"/>
    <mergeCell ref="AN54:AP54"/>
    <mergeCell ref="AN52:AP52"/>
    <mergeCell ref="AG52:AM52"/>
    <mergeCell ref="AK30:AO30"/>
    <mergeCell ref="L33:P33"/>
    <mergeCell ref="W33:AE33"/>
    <mergeCell ref="AK33:AO33"/>
    <mergeCell ref="AK35:AO35"/>
    <mergeCell ref="X35:AB35"/>
    <mergeCell ref="W30:AE30"/>
    <mergeCell ref="L30:P30"/>
    <mergeCell ref="L31:P31"/>
    <mergeCell ref="L45:AO45"/>
    <mergeCell ref="I52:AF52"/>
    <mergeCell ref="AK31:AO31"/>
    <mergeCell ref="W31:AE31"/>
    <mergeCell ref="AR2:BE2"/>
    <mergeCell ref="AM49:AP49"/>
    <mergeCell ref="AS49:AT51"/>
    <mergeCell ref="AM50:AP50"/>
    <mergeCell ref="L32:P32"/>
    <mergeCell ref="W32:AE32"/>
    <mergeCell ref="AK32:AO32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</mergeCells>
  <hyperlinks>
    <hyperlink ref="A56" location="'SO-01 AVT - Učebna CIZÍ J...'!C2" display="/" xr:uid="{00000000-0004-0000-0000-000007000000}"/>
    <hyperlink ref="A57" location="'SO-02 AVT - Učebna PŘÍROD...'!C2" display="/" xr:uid="{00000000-0004-0000-0000-000008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N132"/>
  <sheetViews>
    <sheetView showGridLines="0" tabSelected="1" topLeftCell="A111" workbookViewId="0">
      <selection activeCell="F111" sqref="F111"/>
    </sheetView>
  </sheetViews>
  <sheetFormatPr defaultRowHeight="10.1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6" width="38.33203125" customWidth="1"/>
    <col min="7" max="7" width="50.83203125" customWidth="1"/>
    <col min="8" max="8" width="7.5" customWidth="1"/>
    <col min="9" max="9" width="14" customWidth="1"/>
    <col min="10" max="10" width="15.83203125" customWidth="1"/>
    <col min="11" max="12" width="22.33203125" customWidth="1"/>
    <col min="13" max="13" width="9.33203125" customWidth="1"/>
    <col min="14" max="14" width="10.83203125" hidden="1" customWidth="1"/>
    <col min="15" max="15" width="9.33203125" hidden="1"/>
    <col min="16" max="21" width="14.1640625" hidden="1" customWidth="1"/>
    <col min="22" max="22" width="16.33203125" hidden="1" customWidth="1"/>
    <col min="23" max="23" width="12.33203125" customWidth="1"/>
    <col min="24" max="24" width="16.33203125" customWidth="1"/>
    <col min="25" max="25" width="12.33203125" customWidth="1"/>
    <col min="26" max="26" width="15" customWidth="1"/>
    <col min="27" max="27" width="11" customWidth="1"/>
    <col min="28" max="28" width="15" customWidth="1"/>
    <col min="29" max="29" width="16.33203125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2" spans="2:47" ht="36.950000000000003" customHeight="1" x14ac:dyDescent="0.3">
      <c r="M2" s="249" t="s">
        <v>6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AU2" s="10" t="s">
        <v>83</v>
      </c>
    </row>
    <row r="3" spans="2:47" ht="6.95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AU3" s="10" t="s">
        <v>75</v>
      </c>
    </row>
    <row r="4" spans="2:47" ht="24.95" customHeight="1" x14ac:dyDescent="0.3">
      <c r="B4" s="13"/>
      <c r="D4" s="14" t="s">
        <v>87</v>
      </c>
      <c r="M4" s="13"/>
      <c r="N4" s="163" t="s">
        <v>11</v>
      </c>
      <c r="AU4" s="10" t="s">
        <v>4</v>
      </c>
    </row>
    <row r="5" spans="2:47" ht="6.95" customHeight="1" x14ac:dyDescent="0.3">
      <c r="B5" s="13"/>
      <c r="M5" s="13"/>
    </row>
    <row r="6" spans="2:47" ht="12" customHeight="1" x14ac:dyDescent="0.3">
      <c r="B6" s="13"/>
      <c r="D6" s="19" t="s">
        <v>15</v>
      </c>
      <c r="M6" s="13"/>
    </row>
    <row r="7" spans="2:47" ht="16.5" customHeight="1" x14ac:dyDescent="0.3">
      <c r="B7" s="13"/>
      <c r="E7" s="282" t="str">
        <f>'Rekapitulace stavby'!K6</f>
        <v>ZŠ Hornická</v>
      </c>
      <c r="F7" s="282"/>
      <c r="G7" s="283"/>
      <c r="H7" s="283"/>
      <c r="I7" s="283"/>
      <c r="M7" s="13"/>
    </row>
    <row r="8" spans="2:47" ht="12" customHeight="1" x14ac:dyDescent="0.3">
      <c r="B8" s="13"/>
      <c r="D8" s="19" t="s">
        <v>88</v>
      </c>
      <c r="M8" s="13"/>
    </row>
    <row r="9" spans="2:47" s="1" customFormat="1" ht="16.5" customHeight="1" x14ac:dyDescent="0.3">
      <c r="B9" s="21"/>
      <c r="E9" s="282" t="s">
        <v>439</v>
      </c>
      <c r="F9" s="282"/>
      <c r="G9" s="281"/>
      <c r="H9" s="281"/>
      <c r="I9" s="281"/>
      <c r="M9" s="21"/>
    </row>
    <row r="10" spans="2:47" s="1" customFormat="1" ht="12" customHeight="1" x14ac:dyDescent="0.3">
      <c r="B10" s="21"/>
      <c r="D10" s="19" t="s">
        <v>89</v>
      </c>
      <c r="M10" s="21"/>
    </row>
    <row r="11" spans="2:47" s="1" customFormat="1" ht="16.5" customHeight="1" x14ac:dyDescent="0.3">
      <c r="B11" s="21"/>
      <c r="E11" s="245" t="s">
        <v>137</v>
      </c>
      <c r="F11" s="245"/>
      <c r="G11" s="281"/>
      <c r="H11" s="281"/>
      <c r="I11" s="281"/>
      <c r="M11" s="21"/>
    </row>
    <row r="12" spans="2:47" s="1" customFormat="1" x14ac:dyDescent="0.3">
      <c r="B12" s="21"/>
      <c r="M12" s="21"/>
    </row>
    <row r="13" spans="2:47" s="1" customFormat="1" ht="12" customHeight="1" x14ac:dyDescent="0.3">
      <c r="B13" s="21"/>
      <c r="D13" s="19" t="s">
        <v>17</v>
      </c>
      <c r="G13" s="17" t="s">
        <v>3</v>
      </c>
      <c r="J13" s="19" t="s">
        <v>18</v>
      </c>
      <c r="K13" s="17" t="s">
        <v>3</v>
      </c>
      <c r="M13" s="21"/>
    </row>
    <row r="14" spans="2:47" s="1" customFormat="1" ht="12" customHeight="1" x14ac:dyDescent="0.3">
      <c r="B14" s="21"/>
      <c r="D14" s="19" t="s">
        <v>19</v>
      </c>
      <c r="G14" s="17" t="s">
        <v>20</v>
      </c>
      <c r="J14" s="19" t="s">
        <v>21</v>
      </c>
      <c r="K14" s="161" t="str">
        <f>'Rekapitulace stavby'!AN8</f>
        <v>22. 8. 2023</v>
      </c>
      <c r="M14" s="21"/>
    </row>
    <row r="15" spans="2:47" s="1" customFormat="1" ht="10.9" customHeight="1" x14ac:dyDescent="0.3">
      <c r="B15" s="21"/>
      <c r="M15" s="21"/>
    </row>
    <row r="16" spans="2:47" s="1" customFormat="1" ht="12" customHeight="1" x14ac:dyDescent="0.3">
      <c r="B16" s="21"/>
      <c r="D16" s="19" t="s">
        <v>23</v>
      </c>
      <c r="J16" s="19" t="s">
        <v>24</v>
      </c>
      <c r="K16" s="17" t="s">
        <v>3</v>
      </c>
      <c r="M16" s="21"/>
    </row>
    <row r="17" spans="2:13" s="1" customFormat="1" ht="18" customHeight="1" x14ac:dyDescent="0.3">
      <c r="B17" s="21"/>
      <c r="E17" s="17" t="s">
        <v>25</v>
      </c>
      <c r="F17" s="17"/>
      <c r="J17" s="19" t="s">
        <v>26</v>
      </c>
      <c r="K17" s="17" t="s">
        <v>3</v>
      </c>
      <c r="M17" s="21"/>
    </row>
    <row r="18" spans="2:13" s="1" customFormat="1" ht="6.95" customHeight="1" x14ac:dyDescent="0.3">
      <c r="B18" s="21"/>
      <c r="M18" s="21"/>
    </row>
    <row r="19" spans="2:13" s="1" customFormat="1" ht="12" customHeight="1" x14ac:dyDescent="0.3">
      <c r="B19" s="21"/>
      <c r="D19" s="19" t="s">
        <v>27</v>
      </c>
      <c r="J19" s="19" t="s">
        <v>24</v>
      </c>
      <c r="K19" s="17" t="s">
        <v>3</v>
      </c>
      <c r="M19" s="21"/>
    </row>
    <row r="20" spans="2:13" s="1" customFormat="1" ht="18" customHeight="1" x14ac:dyDescent="0.3">
      <c r="B20" s="21"/>
      <c r="E20" s="17" t="s">
        <v>20</v>
      </c>
      <c r="F20" s="17"/>
      <c r="J20" s="19" t="s">
        <v>26</v>
      </c>
      <c r="K20" s="17" t="s">
        <v>3</v>
      </c>
      <c r="M20" s="21"/>
    </row>
    <row r="21" spans="2:13" s="1" customFormat="1" ht="6.95" customHeight="1" x14ac:dyDescent="0.3">
      <c r="B21" s="21"/>
      <c r="M21" s="21"/>
    </row>
    <row r="22" spans="2:13" s="1" customFormat="1" ht="12" customHeight="1" x14ac:dyDescent="0.3">
      <c r="B22" s="21"/>
      <c r="D22" s="19" t="s">
        <v>28</v>
      </c>
      <c r="J22" s="19" t="s">
        <v>24</v>
      </c>
      <c r="K22" s="17" t="s">
        <v>3</v>
      </c>
      <c r="M22" s="21"/>
    </row>
    <row r="23" spans="2:13" s="1" customFormat="1" ht="18" customHeight="1" x14ac:dyDescent="0.3">
      <c r="B23" s="21"/>
      <c r="E23" s="17" t="s">
        <v>29</v>
      </c>
      <c r="F23" s="17"/>
      <c r="J23" s="19" t="s">
        <v>26</v>
      </c>
      <c r="K23" s="17" t="s">
        <v>3</v>
      </c>
      <c r="M23" s="21"/>
    </row>
    <row r="24" spans="2:13" s="1" customFormat="1" ht="6.95" customHeight="1" x14ac:dyDescent="0.3">
      <c r="B24" s="21"/>
      <c r="M24" s="21"/>
    </row>
    <row r="25" spans="2:13" s="1" customFormat="1" ht="12" customHeight="1" x14ac:dyDescent="0.3">
      <c r="B25" s="21"/>
      <c r="D25" s="19" t="s">
        <v>31</v>
      </c>
      <c r="J25" s="19" t="s">
        <v>24</v>
      </c>
      <c r="K25" s="17" t="s">
        <v>3</v>
      </c>
      <c r="M25" s="21"/>
    </row>
    <row r="26" spans="2:13" s="1" customFormat="1" ht="18" customHeight="1" x14ac:dyDescent="0.3">
      <c r="B26" s="21"/>
      <c r="E26" s="17" t="s">
        <v>32</v>
      </c>
      <c r="F26" s="17"/>
      <c r="J26" s="19" t="s">
        <v>26</v>
      </c>
      <c r="K26" s="17" t="s">
        <v>3</v>
      </c>
      <c r="M26" s="21"/>
    </row>
    <row r="27" spans="2:13" s="1" customFormat="1" ht="6.95" customHeight="1" x14ac:dyDescent="0.3">
      <c r="B27" s="21"/>
      <c r="M27" s="21"/>
    </row>
    <row r="28" spans="2:13" s="1" customFormat="1" ht="12" customHeight="1" x14ac:dyDescent="0.3">
      <c r="B28" s="21"/>
      <c r="D28" s="19" t="s">
        <v>33</v>
      </c>
      <c r="M28" s="21"/>
    </row>
    <row r="29" spans="2:13" s="164" customFormat="1" ht="71.25" customHeight="1" x14ac:dyDescent="0.3">
      <c r="B29" s="165"/>
      <c r="E29" s="259" t="s">
        <v>34</v>
      </c>
      <c r="F29" s="259"/>
      <c r="G29" s="259"/>
      <c r="H29" s="259"/>
      <c r="I29" s="259"/>
      <c r="M29" s="165"/>
    </row>
    <row r="30" spans="2:13" s="1" customFormat="1" ht="6.95" customHeight="1" x14ac:dyDescent="0.3">
      <c r="B30" s="21"/>
      <c r="M30" s="21"/>
    </row>
    <row r="31" spans="2:13" s="1" customFormat="1" ht="6.95" customHeight="1" x14ac:dyDescent="0.3">
      <c r="B31" s="21"/>
      <c r="D31" s="37"/>
      <c r="E31" s="37"/>
      <c r="F31" s="37"/>
      <c r="G31" s="37"/>
      <c r="H31" s="37"/>
      <c r="I31" s="37"/>
      <c r="J31" s="37"/>
      <c r="K31" s="37"/>
      <c r="L31" s="37"/>
      <c r="M31" s="21"/>
    </row>
    <row r="32" spans="2:13" s="1" customFormat="1" ht="25.35" customHeight="1" x14ac:dyDescent="0.3">
      <c r="B32" s="21"/>
      <c r="D32" s="166" t="s">
        <v>35</v>
      </c>
      <c r="K32" s="162">
        <f>ROUND(K90, 2)</f>
        <v>0</v>
      </c>
      <c r="M32" s="21"/>
    </row>
    <row r="33" spans="2:13" s="1" customFormat="1" ht="6.95" customHeight="1" x14ac:dyDescent="0.3">
      <c r="B33" s="21"/>
      <c r="D33" s="37"/>
      <c r="E33" s="37"/>
      <c r="F33" s="37"/>
      <c r="G33" s="37"/>
      <c r="H33" s="37"/>
      <c r="I33" s="37"/>
      <c r="J33" s="37"/>
      <c r="K33" s="37"/>
      <c r="L33" s="37"/>
      <c r="M33" s="21"/>
    </row>
    <row r="34" spans="2:13" s="1" customFormat="1" ht="14.45" customHeight="1" x14ac:dyDescent="0.3">
      <c r="B34" s="21"/>
      <c r="G34" s="159" t="s">
        <v>37</v>
      </c>
      <c r="J34" s="159" t="s">
        <v>36</v>
      </c>
      <c r="K34" s="159" t="s">
        <v>38</v>
      </c>
      <c r="M34" s="21"/>
    </row>
    <row r="35" spans="2:13" s="1" customFormat="1" ht="14.45" customHeight="1" x14ac:dyDescent="0.3">
      <c r="B35" s="21"/>
      <c r="D35" s="160" t="s">
        <v>39</v>
      </c>
      <c r="E35" s="19" t="s">
        <v>40</v>
      </c>
      <c r="F35" s="19"/>
      <c r="G35" s="66">
        <f>ROUND((SUM(BF90:BF131)),  2)</f>
        <v>0</v>
      </c>
      <c r="J35" s="167">
        <v>0.21</v>
      </c>
      <c r="K35" s="66">
        <f>ROUND(((SUM(BF90:BF131))*J35),  2)</f>
        <v>0</v>
      </c>
      <c r="M35" s="21"/>
    </row>
    <row r="36" spans="2:13" s="1" customFormat="1" ht="14.45" customHeight="1" x14ac:dyDescent="0.3">
      <c r="B36" s="21"/>
      <c r="E36" s="19" t="s">
        <v>41</v>
      </c>
      <c r="F36" s="19"/>
      <c r="G36" s="66">
        <f>ROUND((SUM(BG90:BG131)),  2)</f>
        <v>0</v>
      </c>
      <c r="J36" s="167">
        <v>0.12</v>
      </c>
      <c r="K36" s="66">
        <f>ROUND(((SUM(BG90:BG131))*J36),  2)</f>
        <v>0</v>
      </c>
      <c r="M36" s="21"/>
    </row>
    <row r="37" spans="2:13" s="1" customFormat="1" ht="14.45" hidden="1" customHeight="1" x14ac:dyDescent="0.3">
      <c r="B37" s="21"/>
      <c r="E37" s="19" t="s">
        <v>42</v>
      </c>
      <c r="F37" s="19"/>
      <c r="G37" s="66">
        <f>ROUND((SUM(BH90:BH131)),  2)</f>
        <v>0</v>
      </c>
      <c r="J37" s="167">
        <v>0.21</v>
      </c>
      <c r="K37" s="66">
        <f>0</f>
        <v>0</v>
      </c>
      <c r="M37" s="21"/>
    </row>
    <row r="38" spans="2:13" s="1" customFormat="1" ht="14.45" hidden="1" customHeight="1" x14ac:dyDescent="0.3">
      <c r="B38" s="21"/>
      <c r="E38" s="19" t="s">
        <v>43</v>
      </c>
      <c r="F38" s="19"/>
      <c r="G38" s="66">
        <f>ROUND((SUM(BI90:BI131)),  2)</f>
        <v>0</v>
      </c>
      <c r="J38" s="167">
        <v>0.12</v>
      </c>
      <c r="K38" s="66">
        <f>0</f>
        <v>0</v>
      </c>
      <c r="M38" s="21"/>
    </row>
    <row r="39" spans="2:13" s="1" customFormat="1" ht="14.45" hidden="1" customHeight="1" x14ac:dyDescent="0.3">
      <c r="B39" s="21"/>
      <c r="E39" s="19" t="s">
        <v>44</v>
      </c>
      <c r="F39" s="19"/>
      <c r="G39" s="66">
        <f>ROUND((SUM(BJ90:BJ131)),  2)</f>
        <v>0</v>
      </c>
      <c r="J39" s="167">
        <v>0</v>
      </c>
      <c r="K39" s="66">
        <f>0</f>
        <v>0</v>
      </c>
      <c r="M39" s="21"/>
    </row>
    <row r="40" spans="2:13" s="1" customFormat="1" ht="6.95" customHeight="1" x14ac:dyDescent="0.3">
      <c r="B40" s="21"/>
      <c r="M40" s="21"/>
    </row>
    <row r="41" spans="2:13" s="1" customFormat="1" ht="25.35" customHeight="1" x14ac:dyDescent="0.3">
      <c r="B41" s="21"/>
      <c r="C41" s="168"/>
      <c r="D41" s="169" t="s">
        <v>45</v>
      </c>
      <c r="E41" s="40"/>
      <c r="F41" s="40"/>
      <c r="G41" s="40"/>
      <c r="H41" s="170" t="s">
        <v>46</v>
      </c>
      <c r="I41" s="171" t="s">
        <v>47</v>
      </c>
      <c r="J41" s="40"/>
      <c r="K41" s="172">
        <f>SUM(K32:K39)</f>
        <v>0</v>
      </c>
      <c r="L41" s="173"/>
      <c r="M41" s="21"/>
    </row>
    <row r="42" spans="2:13" s="1" customFormat="1" ht="14.45" customHeight="1" x14ac:dyDescent="0.3"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1"/>
    </row>
    <row r="46" spans="2:13" s="1" customFormat="1" ht="6.95" customHeight="1" x14ac:dyDescent="0.3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21"/>
    </row>
    <row r="47" spans="2:13" s="1" customFormat="1" ht="24.95" customHeight="1" x14ac:dyDescent="0.3">
      <c r="B47" s="21"/>
      <c r="C47" s="14" t="s">
        <v>90</v>
      </c>
      <c r="M47" s="21"/>
    </row>
    <row r="48" spans="2:13" s="1" customFormat="1" ht="6.95" customHeight="1" x14ac:dyDescent="0.3">
      <c r="B48" s="21"/>
      <c r="M48" s="21"/>
    </row>
    <row r="49" spans="2:48" s="1" customFormat="1" ht="12" customHeight="1" x14ac:dyDescent="0.3">
      <c r="B49" s="21"/>
      <c r="C49" s="19" t="s">
        <v>15</v>
      </c>
      <c r="M49" s="21"/>
    </row>
    <row r="50" spans="2:48" s="1" customFormat="1" ht="16.5" customHeight="1" x14ac:dyDescent="0.3">
      <c r="B50" s="21"/>
      <c r="E50" s="282" t="str">
        <f>E7</f>
        <v>ZŠ Hornická</v>
      </c>
      <c r="F50" s="282"/>
      <c r="G50" s="283"/>
      <c r="H50" s="283"/>
      <c r="I50" s="283"/>
      <c r="M50" s="21"/>
    </row>
    <row r="51" spans="2:48" ht="12" customHeight="1" x14ac:dyDescent="0.3">
      <c r="B51" s="13"/>
      <c r="C51" s="19" t="s">
        <v>88</v>
      </c>
      <c r="M51" s="13"/>
    </row>
    <row r="52" spans="2:48" s="1" customFormat="1" ht="16.5" customHeight="1" x14ac:dyDescent="0.3">
      <c r="B52" s="21"/>
      <c r="E52" s="282" t="s">
        <v>439</v>
      </c>
      <c r="F52" s="282"/>
      <c r="G52" s="281"/>
      <c r="H52" s="281"/>
      <c r="I52" s="281"/>
      <c r="M52" s="21"/>
    </row>
    <row r="53" spans="2:48" s="1" customFormat="1" ht="12" customHeight="1" x14ac:dyDescent="0.3">
      <c r="B53" s="21"/>
      <c r="C53" s="19" t="s">
        <v>89</v>
      </c>
      <c r="M53" s="21"/>
    </row>
    <row r="54" spans="2:48" s="1" customFormat="1" ht="16.5" customHeight="1" x14ac:dyDescent="0.3">
      <c r="B54" s="21"/>
      <c r="E54" s="245" t="str">
        <f>E11</f>
        <v>SO-01 AVT - Učebna CIZÍ JAZYK s využitím IT č.m.90</v>
      </c>
      <c r="F54" s="245"/>
      <c r="G54" s="281"/>
      <c r="H54" s="281"/>
      <c r="I54" s="281"/>
      <c r="M54" s="21"/>
    </row>
    <row r="55" spans="2:48" s="1" customFormat="1" ht="6.95" customHeight="1" x14ac:dyDescent="0.3">
      <c r="B55" s="21"/>
      <c r="M55" s="21"/>
    </row>
    <row r="56" spans="2:48" s="1" customFormat="1" ht="12" customHeight="1" x14ac:dyDescent="0.3">
      <c r="B56" s="21"/>
      <c r="C56" s="19" t="s">
        <v>19</v>
      </c>
      <c r="G56" s="17" t="str">
        <f>G14</f>
        <v xml:space="preserve"> </v>
      </c>
      <c r="J56" s="19" t="s">
        <v>21</v>
      </c>
      <c r="K56" s="161" t="str">
        <f>IF(K14="","",K14)</f>
        <v>22. 8. 2023</v>
      </c>
      <c r="M56" s="21"/>
    </row>
    <row r="57" spans="2:48" s="1" customFormat="1" ht="6.95" customHeight="1" x14ac:dyDescent="0.3">
      <c r="B57" s="21"/>
      <c r="M57" s="21"/>
    </row>
    <row r="58" spans="2:48" s="1" customFormat="1" ht="40.15" customHeight="1" x14ac:dyDescent="0.3">
      <c r="B58" s="21"/>
      <c r="C58" s="19" t="s">
        <v>23</v>
      </c>
      <c r="G58" s="17" t="str">
        <f>E17</f>
        <v>Statutární město Chomutov</v>
      </c>
      <c r="J58" s="19" t="s">
        <v>28</v>
      </c>
      <c r="K58" s="158" t="str">
        <f>E23</f>
        <v>CZECHOTEC Engineering spol. s.r.o.</v>
      </c>
      <c r="M58" s="21"/>
    </row>
    <row r="59" spans="2:48" s="1" customFormat="1" ht="15.2" customHeight="1" x14ac:dyDescent="0.3">
      <c r="B59" s="21"/>
      <c r="C59" s="19" t="s">
        <v>27</v>
      </c>
      <c r="G59" s="17" t="str">
        <f>IF(E20="","",E20)</f>
        <v xml:space="preserve"> </v>
      </c>
      <c r="J59" s="19" t="s">
        <v>31</v>
      </c>
      <c r="K59" s="158" t="str">
        <f>E26</f>
        <v>Miroslav Dostál</v>
      </c>
      <c r="M59" s="21"/>
    </row>
    <row r="60" spans="2:48" s="1" customFormat="1" ht="10.35" customHeight="1" x14ac:dyDescent="0.3">
      <c r="B60" s="21"/>
      <c r="M60" s="21"/>
    </row>
    <row r="61" spans="2:48" s="1" customFormat="1" ht="29.25" customHeight="1" x14ac:dyDescent="0.3">
      <c r="B61" s="21"/>
      <c r="C61" s="174" t="s">
        <v>91</v>
      </c>
      <c r="D61" s="168"/>
      <c r="E61" s="168"/>
      <c r="F61" s="168"/>
      <c r="G61" s="168"/>
      <c r="H61" s="168"/>
      <c r="I61" s="168"/>
      <c r="J61" s="168"/>
      <c r="K61" s="175" t="s">
        <v>92</v>
      </c>
      <c r="L61" s="168"/>
      <c r="M61" s="21"/>
    </row>
    <row r="62" spans="2:48" s="1" customFormat="1" ht="10.35" customHeight="1" x14ac:dyDescent="0.3">
      <c r="B62" s="21"/>
      <c r="M62" s="21"/>
    </row>
    <row r="63" spans="2:48" s="1" customFormat="1" ht="22.9" customHeight="1" x14ac:dyDescent="0.3">
      <c r="B63" s="21"/>
      <c r="C63" s="176" t="s">
        <v>67</v>
      </c>
      <c r="K63" s="162">
        <f>K90</f>
        <v>0</v>
      </c>
      <c r="M63" s="21"/>
      <c r="AV63" s="10" t="s">
        <v>93</v>
      </c>
    </row>
    <row r="64" spans="2:48" s="177" customFormat="1" ht="24.95" customHeight="1" x14ac:dyDescent="0.3">
      <c r="B64" s="178"/>
      <c r="D64" s="179" t="s">
        <v>138</v>
      </c>
      <c r="E64" s="180"/>
      <c r="F64" s="180"/>
      <c r="G64" s="180"/>
      <c r="H64" s="180"/>
      <c r="I64" s="180"/>
      <c r="J64" s="180"/>
      <c r="K64" s="181">
        <f>K91</f>
        <v>0</v>
      </c>
      <c r="M64" s="178"/>
    </row>
    <row r="65" spans="2:13" s="7" customFormat="1" ht="19.899999999999999" customHeight="1" x14ac:dyDescent="0.3">
      <c r="B65" s="182"/>
      <c r="D65" s="183" t="s">
        <v>139</v>
      </c>
      <c r="E65" s="184"/>
      <c r="F65" s="184"/>
      <c r="G65" s="184"/>
      <c r="H65" s="184"/>
      <c r="I65" s="184"/>
      <c r="J65" s="184"/>
      <c r="K65" s="185">
        <f>K92</f>
        <v>0</v>
      </c>
      <c r="M65" s="182"/>
    </row>
    <row r="66" spans="2:13" s="7" customFormat="1" ht="19.899999999999999" customHeight="1" x14ac:dyDescent="0.3">
      <c r="B66" s="182"/>
      <c r="D66" s="183" t="s">
        <v>140</v>
      </c>
      <c r="E66" s="184"/>
      <c r="F66" s="184"/>
      <c r="G66" s="184"/>
      <c r="H66" s="184"/>
      <c r="I66" s="184"/>
      <c r="J66" s="184"/>
      <c r="K66" s="185">
        <f>K100</f>
        <v>0</v>
      </c>
      <c r="M66" s="182"/>
    </row>
    <row r="67" spans="2:13" s="7" customFormat="1" ht="19.899999999999999" customHeight="1" x14ac:dyDescent="0.3">
      <c r="B67" s="182"/>
      <c r="D67" s="183" t="s">
        <v>141</v>
      </c>
      <c r="E67" s="184"/>
      <c r="F67" s="184"/>
      <c r="G67" s="184"/>
      <c r="H67" s="184"/>
      <c r="I67" s="184"/>
      <c r="J67" s="184"/>
      <c r="K67" s="185">
        <f>K120</f>
        <v>0</v>
      </c>
      <c r="M67" s="182"/>
    </row>
    <row r="68" spans="2:13" s="7" customFormat="1" ht="19.899999999999999" customHeight="1" x14ac:dyDescent="0.3">
      <c r="B68" s="182"/>
      <c r="D68" s="183" t="s">
        <v>142</v>
      </c>
      <c r="E68" s="184"/>
      <c r="F68" s="184"/>
      <c r="G68" s="184"/>
      <c r="H68" s="184"/>
      <c r="I68" s="184"/>
      <c r="J68" s="184"/>
      <c r="K68" s="185">
        <f>K122</f>
        <v>0</v>
      </c>
      <c r="M68" s="182"/>
    </row>
    <row r="69" spans="2:13" s="1" customFormat="1" ht="21.75" customHeight="1" x14ac:dyDescent="0.3">
      <c r="B69" s="21"/>
      <c r="M69" s="21"/>
    </row>
    <row r="70" spans="2:13" s="1" customFormat="1" ht="6.95" customHeight="1" x14ac:dyDescent="0.3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21"/>
    </row>
    <row r="74" spans="2:13" s="1" customFormat="1" ht="6.95" customHeight="1" x14ac:dyDescent="0.3"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21"/>
    </row>
    <row r="75" spans="2:13" s="1" customFormat="1" ht="24.95" customHeight="1" x14ac:dyDescent="0.3">
      <c r="B75" s="21"/>
      <c r="C75" s="14" t="s">
        <v>94</v>
      </c>
      <c r="M75" s="21"/>
    </row>
    <row r="76" spans="2:13" s="1" customFormat="1" ht="6.95" customHeight="1" x14ac:dyDescent="0.3">
      <c r="B76" s="21"/>
      <c r="M76" s="21"/>
    </row>
    <row r="77" spans="2:13" s="1" customFormat="1" ht="12" customHeight="1" x14ac:dyDescent="0.3">
      <c r="B77" s="21"/>
      <c r="C77" s="19" t="s">
        <v>15</v>
      </c>
      <c r="M77" s="21"/>
    </row>
    <row r="78" spans="2:13" s="1" customFormat="1" ht="16.5" customHeight="1" x14ac:dyDescent="0.3">
      <c r="B78" s="21"/>
      <c r="E78" s="282" t="str">
        <f>E7</f>
        <v>ZŠ Hornická</v>
      </c>
      <c r="F78" s="282"/>
      <c r="G78" s="283"/>
      <c r="H78" s="283"/>
      <c r="I78" s="283"/>
      <c r="M78" s="21"/>
    </row>
    <row r="79" spans="2:13" ht="12" customHeight="1" x14ac:dyDescent="0.3">
      <c r="B79" s="13"/>
      <c r="C79" s="19" t="s">
        <v>88</v>
      </c>
      <c r="M79" s="13"/>
    </row>
    <row r="80" spans="2:13" s="1" customFormat="1" ht="16.5" customHeight="1" x14ac:dyDescent="0.3">
      <c r="B80" s="21"/>
      <c r="E80" s="282" t="s">
        <v>439</v>
      </c>
      <c r="F80" s="282"/>
      <c r="G80" s="281"/>
      <c r="H80" s="281"/>
      <c r="I80" s="281"/>
      <c r="M80" s="21"/>
    </row>
    <row r="81" spans="2:66" s="1" customFormat="1" ht="12" customHeight="1" x14ac:dyDescent="0.3">
      <c r="B81" s="21"/>
      <c r="C81" s="19" t="s">
        <v>89</v>
      </c>
      <c r="M81" s="21"/>
    </row>
    <row r="82" spans="2:66" s="1" customFormat="1" ht="16.5" customHeight="1" x14ac:dyDescent="0.3">
      <c r="B82" s="21"/>
      <c r="E82" s="245" t="str">
        <f>E11</f>
        <v>SO-01 AVT - Učebna CIZÍ JAZYK s využitím IT č.m.90</v>
      </c>
      <c r="F82" s="245"/>
      <c r="G82" s="281"/>
      <c r="H82" s="281"/>
      <c r="I82" s="281"/>
      <c r="M82" s="21"/>
    </row>
    <row r="83" spans="2:66" s="1" customFormat="1" ht="6.95" customHeight="1" x14ac:dyDescent="0.3">
      <c r="B83" s="21"/>
      <c r="M83" s="21"/>
    </row>
    <row r="84" spans="2:66" s="1" customFormat="1" ht="12" customHeight="1" x14ac:dyDescent="0.3">
      <c r="B84" s="21"/>
      <c r="C84" s="19" t="s">
        <v>19</v>
      </c>
      <c r="G84" s="17" t="str">
        <f>G14</f>
        <v xml:space="preserve"> </v>
      </c>
      <c r="J84" s="19" t="s">
        <v>21</v>
      </c>
      <c r="K84" s="161" t="str">
        <f>IF(K14="","",K14)</f>
        <v>22. 8. 2023</v>
      </c>
      <c r="M84" s="21"/>
    </row>
    <row r="85" spans="2:66" s="1" customFormat="1" ht="6.95" customHeight="1" x14ac:dyDescent="0.3">
      <c r="B85" s="21"/>
      <c r="M85" s="21"/>
    </row>
    <row r="86" spans="2:66" s="1" customFormat="1" ht="40.15" customHeight="1" x14ac:dyDescent="0.3">
      <c r="B86" s="21"/>
      <c r="C86" s="19" t="s">
        <v>23</v>
      </c>
      <c r="G86" s="17" t="str">
        <f>E17</f>
        <v>Statutární město Chomutov</v>
      </c>
      <c r="J86" s="19" t="s">
        <v>28</v>
      </c>
      <c r="K86" s="158" t="str">
        <f>E23</f>
        <v>CZECHOTEC Engineering spol. s.r.o.</v>
      </c>
      <c r="M86" s="21"/>
    </row>
    <row r="87" spans="2:66" s="1" customFormat="1" ht="15.2" customHeight="1" x14ac:dyDescent="0.3">
      <c r="B87" s="21"/>
      <c r="C87" s="19" t="s">
        <v>27</v>
      </c>
      <c r="G87" s="17" t="str">
        <f>IF(E20="","",E20)</f>
        <v xml:space="preserve"> </v>
      </c>
      <c r="J87" s="19" t="s">
        <v>31</v>
      </c>
      <c r="K87" s="158" t="str">
        <f>E26</f>
        <v>Miroslav Dostál</v>
      </c>
      <c r="M87" s="21"/>
    </row>
    <row r="88" spans="2:66" s="1" customFormat="1" ht="10.35" customHeight="1" x14ac:dyDescent="0.3">
      <c r="B88" s="21"/>
      <c r="M88" s="21"/>
    </row>
    <row r="89" spans="2:66" s="186" customFormat="1" ht="29.25" customHeight="1" x14ac:dyDescent="0.3">
      <c r="B89" s="187"/>
      <c r="C89" s="188" t="s">
        <v>95</v>
      </c>
      <c r="D89" s="189" t="s">
        <v>54</v>
      </c>
      <c r="E89" s="189" t="s">
        <v>50</v>
      </c>
      <c r="F89" s="189" t="s">
        <v>441</v>
      </c>
      <c r="G89" s="189" t="s">
        <v>51</v>
      </c>
      <c r="H89" s="189" t="s">
        <v>96</v>
      </c>
      <c r="I89" s="189" t="s">
        <v>97</v>
      </c>
      <c r="J89" s="189" t="s">
        <v>98</v>
      </c>
      <c r="K89" s="189" t="s">
        <v>92</v>
      </c>
      <c r="L89" s="190" t="s">
        <v>99</v>
      </c>
      <c r="M89" s="187"/>
      <c r="N89" s="42" t="s">
        <v>3</v>
      </c>
      <c r="O89" s="43" t="s">
        <v>39</v>
      </c>
      <c r="P89" s="43" t="s">
        <v>100</v>
      </c>
      <c r="Q89" s="43" t="s">
        <v>101</v>
      </c>
      <c r="R89" s="43" t="s">
        <v>102</v>
      </c>
      <c r="S89" s="43" t="s">
        <v>103</v>
      </c>
      <c r="T89" s="43" t="s">
        <v>104</v>
      </c>
      <c r="U89" s="44" t="s">
        <v>105</v>
      </c>
    </row>
    <row r="90" spans="2:66" s="1" customFormat="1" ht="22.9" customHeight="1" x14ac:dyDescent="0.4">
      <c r="B90" s="21"/>
      <c r="C90" s="47" t="s">
        <v>106</v>
      </c>
      <c r="K90" s="191">
        <f>L92</f>
        <v>0</v>
      </c>
      <c r="M90" s="21"/>
      <c r="N90" s="45"/>
      <c r="O90" s="37"/>
      <c r="P90" s="37"/>
      <c r="Q90" s="192" t="e">
        <f>Q91+#REF!</f>
        <v>#REF!</v>
      </c>
      <c r="R90" s="37"/>
      <c r="S90" s="192" t="e">
        <f>S91+#REF!</f>
        <v>#REF!</v>
      </c>
      <c r="T90" s="37"/>
      <c r="U90" s="193" t="e">
        <f>U91+#REF!</f>
        <v>#REF!</v>
      </c>
      <c r="AU90" s="10" t="s">
        <v>68</v>
      </c>
      <c r="AV90" s="10" t="s">
        <v>93</v>
      </c>
      <c r="BL90" s="194" t="e">
        <f>BL91+#REF!</f>
        <v>#REF!</v>
      </c>
    </row>
    <row r="91" spans="2:66" s="195" customFormat="1" ht="30" customHeight="1" x14ac:dyDescent="0.4">
      <c r="B91" s="196"/>
      <c r="C91" s="236"/>
      <c r="D91" s="237" t="s">
        <v>68</v>
      </c>
      <c r="E91" s="238" t="s">
        <v>143</v>
      </c>
      <c r="F91" s="238"/>
      <c r="G91" s="238" t="s">
        <v>144</v>
      </c>
      <c r="H91" s="236"/>
      <c r="I91" s="236"/>
      <c r="J91" s="236"/>
      <c r="K91" s="239">
        <f>K92+K100+K120+K122</f>
        <v>0</v>
      </c>
      <c r="L91" s="236"/>
      <c r="M91" s="196"/>
      <c r="N91" s="200"/>
      <c r="Q91" s="201">
        <f>Q92+Q100+Q120+Q122</f>
        <v>0</v>
      </c>
      <c r="S91" s="201">
        <f>S92+S100+S120+S122</f>
        <v>0</v>
      </c>
      <c r="U91" s="202">
        <f>U92+U100+U120+U122</f>
        <v>0</v>
      </c>
      <c r="AS91" s="197" t="s">
        <v>74</v>
      </c>
      <c r="AU91" s="203" t="s">
        <v>68</v>
      </c>
      <c r="AV91" s="203" t="s">
        <v>69</v>
      </c>
      <c r="AZ91" s="197" t="s">
        <v>107</v>
      </c>
      <c r="BL91" s="204">
        <f>BL92+BL100+BL120+BL122</f>
        <v>0</v>
      </c>
    </row>
    <row r="92" spans="2:66" s="228" customFormat="1" ht="30" customHeight="1" x14ac:dyDescent="0.3">
      <c r="B92" s="229"/>
      <c r="C92" s="205"/>
      <c r="D92" s="207" t="s">
        <v>68</v>
      </c>
      <c r="E92" s="208" t="s">
        <v>145</v>
      </c>
      <c r="F92" s="208"/>
      <c r="G92" s="208" t="s">
        <v>146</v>
      </c>
      <c r="H92" s="205"/>
      <c r="I92" s="205"/>
      <c r="J92" s="205"/>
      <c r="K92" s="209">
        <f>SUM(K93:K99)</f>
        <v>0</v>
      </c>
      <c r="L92" s="205"/>
      <c r="M92" s="229"/>
      <c r="N92" s="230"/>
      <c r="Q92" s="231">
        <f>SUM(Q93:Q99)</f>
        <v>0</v>
      </c>
      <c r="S92" s="231">
        <f>SUM(S93:S99)</f>
        <v>0</v>
      </c>
      <c r="U92" s="232">
        <f>SUM(U93:U99)</f>
        <v>0</v>
      </c>
      <c r="AS92" s="233" t="s">
        <v>74</v>
      </c>
      <c r="AU92" s="234" t="s">
        <v>68</v>
      </c>
      <c r="AV92" s="234" t="s">
        <v>74</v>
      </c>
      <c r="AZ92" s="233" t="s">
        <v>107</v>
      </c>
      <c r="BL92" s="235">
        <f>SUM(BL93:BL99)</f>
        <v>0</v>
      </c>
    </row>
    <row r="93" spans="2:66" s="1" customFormat="1" ht="30" customHeight="1" x14ac:dyDescent="0.3">
      <c r="B93" s="21"/>
      <c r="C93" s="215" t="s">
        <v>74</v>
      </c>
      <c r="D93" s="215" t="s">
        <v>133</v>
      </c>
      <c r="E93" s="216" t="s">
        <v>443</v>
      </c>
      <c r="F93" s="156" t="s">
        <v>442</v>
      </c>
      <c r="G93" s="278" t="s">
        <v>456</v>
      </c>
      <c r="H93" s="217" t="s">
        <v>129</v>
      </c>
      <c r="I93" s="240">
        <v>1</v>
      </c>
      <c r="J93" s="157">
        <v>0</v>
      </c>
      <c r="K93" s="219">
        <f t="shared" ref="K93:K99" si="0">ROUND(J93*I93,2)</f>
        <v>0</v>
      </c>
      <c r="L93" s="220" t="s">
        <v>147</v>
      </c>
      <c r="M93" s="221"/>
      <c r="N93" s="222" t="s">
        <v>3</v>
      </c>
      <c r="O93" s="223" t="s">
        <v>40</v>
      </c>
      <c r="P93" s="224">
        <v>0</v>
      </c>
      <c r="Q93" s="224">
        <f t="shared" ref="Q93:Q99" si="1">P93*I93</f>
        <v>0</v>
      </c>
      <c r="R93" s="224">
        <v>0</v>
      </c>
      <c r="S93" s="224">
        <f t="shared" ref="S93:S99" si="2">R93*I93</f>
        <v>0</v>
      </c>
      <c r="T93" s="224">
        <v>0</v>
      </c>
      <c r="U93" s="225">
        <f t="shared" ref="U93:U99" si="3">T93*I93</f>
        <v>0</v>
      </c>
      <c r="AS93" s="226" t="s">
        <v>112</v>
      </c>
      <c r="AU93" s="226" t="s">
        <v>133</v>
      </c>
      <c r="AV93" s="226" t="s">
        <v>75</v>
      </c>
      <c r="AZ93" s="10" t="s">
        <v>107</v>
      </c>
      <c r="BF93" s="227">
        <f t="shared" ref="BF93:BF99" si="4">IF(O93="základní",K93,0)</f>
        <v>0</v>
      </c>
      <c r="BG93" s="227">
        <f t="shared" ref="BG93:BG99" si="5">IF(O93="snížená",K93,0)</f>
        <v>0</v>
      </c>
      <c r="BH93" s="227">
        <f t="shared" ref="BH93:BH99" si="6">IF(O93="zákl. přenesená",K93,0)</f>
        <v>0</v>
      </c>
      <c r="BI93" s="227">
        <f t="shared" ref="BI93:BI99" si="7">IF(O93="sníž. přenesená",K93,0)</f>
        <v>0</v>
      </c>
      <c r="BJ93" s="227">
        <f t="shared" ref="BJ93:BJ99" si="8">IF(O93="nulová",K93,0)</f>
        <v>0</v>
      </c>
      <c r="BK93" s="10" t="s">
        <v>74</v>
      </c>
      <c r="BL93" s="227">
        <f t="shared" ref="BL93:BL99" si="9">ROUND(J93*I93,2)</f>
        <v>0</v>
      </c>
      <c r="BM93" s="10" t="s">
        <v>109</v>
      </c>
      <c r="BN93" s="226" t="s">
        <v>148</v>
      </c>
    </row>
    <row r="94" spans="2:66" s="1" customFormat="1" ht="30" customHeight="1" x14ac:dyDescent="0.3">
      <c r="B94" s="21"/>
      <c r="C94" s="215" t="s">
        <v>75</v>
      </c>
      <c r="D94" s="215" t="s">
        <v>133</v>
      </c>
      <c r="E94" s="216" t="s">
        <v>149</v>
      </c>
      <c r="F94" s="156" t="s">
        <v>442</v>
      </c>
      <c r="G94" s="279"/>
      <c r="H94" s="217" t="s">
        <v>129</v>
      </c>
      <c r="I94" s="240">
        <v>1</v>
      </c>
      <c r="J94" s="157">
        <v>0</v>
      </c>
      <c r="K94" s="219">
        <f t="shared" si="0"/>
        <v>0</v>
      </c>
      <c r="L94" s="220" t="s">
        <v>147</v>
      </c>
      <c r="M94" s="221"/>
      <c r="N94" s="222" t="s">
        <v>3</v>
      </c>
      <c r="O94" s="223" t="s">
        <v>40</v>
      </c>
      <c r="P94" s="224">
        <v>0</v>
      </c>
      <c r="Q94" s="224">
        <f t="shared" si="1"/>
        <v>0</v>
      </c>
      <c r="R94" s="224">
        <v>0</v>
      </c>
      <c r="S94" s="224">
        <f t="shared" si="2"/>
        <v>0</v>
      </c>
      <c r="T94" s="224">
        <v>0</v>
      </c>
      <c r="U94" s="225">
        <f t="shared" si="3"/>
        <v>0</v>
      </c>
      <c r="AS94" s="226" t="s">
        <v>112</v>
      </c>
      <c r="AU94" s="226" t="s">
        <v>133</v>
      </c>
      <c r="AV94" s="226" t="s">
        <v>75</v>
      </c>
      <c r="AZ94" s="10" t="s">
        <v>107</v>
      </c>
      <c r="BF94" s="227">
        <f t="shared" si="4"/>
        <v>0</v>
      </c>
      <c r="BG94" s="227">
        <f t="shared" si="5"/>
        <v>0</v>
      </c>
      <c r="BH94" s="227">
        <f t="shared" si="6"/>
        <v>0</v>
      </c>
      <c r="BI94" s="227">
        <f t="shared" si="7"/>
        <v>0</v>
      </c>
      <c r="BJ94" s="227">
        <f t="shared" si="8"/>
        <v>0</v>
      </c>
      <c r="BK94" s="10" t="s">
        <v>74</v>
      </c>
      <c r="BL94" s="227">
        <f t="shared" si="9"/>
        <v>0</v>
      </c>
      <c r="BM94" s="10" t="s">
        <v>109</v>
      </c>
      <c r="BN94" s="226" t="s">
        <v>150</v>
      </c>
    </row>
    <row r="95" spans="2:66" s="1" customFormat="1" ht="30" customHeight="1" x14ac:dyDescent="0.3">
      <c r="B95" s="21"/>
      <c r="C95" s="215" t="s">
        <v>86</v>
      </c>
      <c r="D95" s="215" t="s">
        <v>133</v>
      </c>
      <c r="E95" s="216" t="s">
        <v>444</v>
      </c>
      <c r="F95" s="156" t="s">
        <v>442</v>
      </c>
      <c r="G95" s="279"/>
      <c r="H95" s="217" t="s">
        <v>129</v>
      </c>
      <c r="I95" s="240">
        <v>1</v>
      </c>
      <c r="J95" s="157">
        <v>0</v>
      </c>
      <c r="K95" s="219">
        <f t="shared" si="0"/>
        <v>0</v>
      </c>
      <c r="L95" s="220" t="s">
        <v>147</v>
      </c>
      <c r="M95" s="221"/>
      <c r="N95" s="222" t="s">
        <v>3</v>
      </c>
      <c r="O95" s="223" t="s">
        <v>40</v>
      </c>
      <c r="P95" s="224">
        <v>0</v>
      </c>
      <c r="Q95" s="224">
        <f t="shared" si="1"/>
        <v>0</v>
      </c>
      <c r="R95" s="224">
        <v>0</v>
      </c>
      <c r="S95" s="224">
        <f t="shared" si="2"/>
        <v>0</v>
      </c>
      <c r="T95" s="224">
        <v>0</v>
      </c>
      <c r="U95" s="225">
        <f t="shared" si="3"/>
        <v>0</v>
      </c>
      <c r="AS95" s="226" t="s">
        <v>112</v>
      </c>
      <c r="AU95" s="226" t="s">
        <v>133</v>
      </c>
      <c r="AV95" s="226" t="s">
        <v>75</v>
      </c>
      <c r="AZ95" s="10" t="s">
        <v>107</v>
      </c>
      <c r="BF95" s="227">
        <f t="shared" si="4"/>
        <v>0</v>
      </c>
      <c r="BG95" s="227">
        <f t="shared" si="5"/>
        <v>0</v>
      </c>
      <c r="BH95" s="227">
        <f t="shared" si="6"/>
        <v>0</v>
      </c>
      <c r="BI95" s="227">
        <f t="shared" si="7"/>
        <v>0</v>
      </c>
      <c r="BJ95" s="227">
        <f t="shared" si="8"/>
        <v>0</v>
      </c>
      <c r="BK95" s="10" t="s">
        <v>74</v>
      </c>
      <c r="BL95" s="227">
        <f t="shared" si="9"/>
        <v>0</v>
      </c>
      <c r="BM95" s="10" t="s">
        <v>109</v>
      </c>
      <c r="BN95" s="226" t="s">
        <v>151</v>
      </c>
    </row>
    <row r="96" spans="2:66" s="1" customFormat="1" ht="30" customHeight="1" x14ac:dyDescent="0.3">
      <c r="B96" s="21"/>
      <c r="C96" s="215" t="s">
        <v>109</v>
      </c>
      <c r="D96" s="215" t="s">
        <v>133</v>
      </c>
      <c r="E96" s="216" t="s">
        <v>445</v>
      </c>
      <c r="F96" s="156" t="s">
        <v>442</v>
      </c>
      <c r="G96" s="279"/>
      <c r="H96" s="217" t="s">
        <v>129</v>
      </c>
      <c r="I96" s="240">
        <v>1</v>
      </c>
      <c r="J96" s="157">
        <v>0</v>
      </c>
      <c r="K96" s="219">
        <f t="shared" si="0"/>
        <v>0</v>
      </c>
      <c r="L96" s="220" t="s">
        <v>147</v>
      </c>
      <c r="M96" s="221"/>
      <c r="N96" s="222" t="s">
        <v>3</v>
      </c>
      <c r="O96" s="223" t="s">
        <v>40</v>
      </c>
      <c r="P96" s="224">
        <v>0</v>
      </c>
      <c r="Q96" s="224">
        <f t="shared" si="1"/>
        <v>0</v>
      </c>
      <c r="R96" s="224">
        <v>0</v>
      </c>
      <c r="S96" s="224">
        <f t="shared" si="2"/>
        <v>0</v>
      </c>
      <c r="T96" s="224">
        <v>0</v>
      </c>
      <c r="U96" s="225">
        <f t="shared" si="3"/>
        <v>0</v>
      </c>
      <c r="AS96" s="226" t="s">
        <v>112</v>
      </c>
      <c r="AU96" s="226" t="s">
        <v>133</v>
      </c>
      <c r="AV96" s="226" t="s">
        <v>75</v>
      </c>
      <c r="AZ96" s="10" t="s">
        <v>107</v>
      </c>
      <c r="BF96" s="227">
        <f t="shared" si="4"/>
        <v>0</v>
      </c>
      <c r="BG96" s="227">
        <f t="shared" si="5"/>
        <v>0</v>
      </c>
      <c r="BH96" s="227">
        <f t="shared" si="6"/>
        <v>0</v>
      </c>
      <c r="BI96" s="227">
        <f t="shared" si="7"/>
        <v>0</v>
      </c>
      <c r="BJ96" s="227">
        <f t="shared" si="8"/>
        <v>0</v>
      </c>
      <c r="BK96" s="10" t="s">
        <v>74</v>
      </c>
      <c r="BL96" s="227">
        <f t="shared" si="9"/>
        <v>0</v>
      </c>
      <c r="BM96" s="10" t="s">
        <v>109</v>
      </c>
      <c r="BN96" s="226" t="s">
        <v>152</v>
      </c>
    </row>
    <row r="97" spans="2:66" s="1" customFormat="1" ht="30" customHeight="1" x14ac:dyDescent="0.3">
      <c r="B97" s="21"/>
      <c r="C97" s="215" t="s">
        <v>110</v>
      </c>
      <c r="D97" s="215" t="s">
        <v>133</v>
      </c>
      <c r="E97" s="216" t="s">
        <v>153</v>
      </c>
      <c r="F97" s="156" t="s">
        <v>442</v>
      </c>
      <c r="G97" s="279"/>
      <c r="H97" s="217" t="s">
        <v>129</v>
      </c>
      <c r="I97" s="240">
        <v>1</v>
      </c>
      <c r="J97" s="157">
        <v>0</v>
      </c>
      <c r="K97" s="219">
        <f t="shared" si="0"/>
        <v>0</v>
      </c>
      <c r="L97" s="220" t="s">
        <v>147</v>
      </c>
      <c r="M97" s="221"/>
      <c r="N97" s="222" t="s">
        <v>3</v>
      </c>
      <c r="O97" s="223" t="s">
        <v>40</v>
      </c>
      <c r="P97" s="224">
        <v>0</v>
      </c>
      <c r="Q97" s="224">
        <f t="shared" si="1"/>
        <v>0</v>
      </c>
      <c r="R97" s="224">
        <v>0</v>
      </c>
      <c r="S97" s="224">
        <f t="shared" si="2"/>
        <v>0</v>
      </c>
      <c r="T97" s="224">
        <v>0</v>
      </c>
      <c r="U97" s="225">
        <f t="shared" si="3"/>
        <v>0</v>
      </c>
      <c r="AS97" s="226" t="s">
        <v>112</v>
      </c>
      <c r="AU97" s="226" t="s">
        <v>133</v>
      </c>
      <c r="AV97" s="226" t="s">
        <v>75</v>
      </c>
      <c r="AZ97" s="10" t="s">
        <v>107</v>
      </c>
      <c r="BF97" s="227">
        <f t="shared" si="4"/>
        <v>0</v>
      </c>
      <c r="BG97" s="227">
        <f t="shared" si="5"/>
        <v>0</v>
      </c>
      <c r="BH97" s="227">
        <f t="shared" si="6"/>
        <v>0</v>
      </c>
      <c r="BI97" s="227">
        <f t="shared" si="7"/>
        <v>0</v>
      </c>
      <c r="BJ97" s="227">
        <f t="shared" si="8"/>
        <v>0</v>
      </c>
      <c r="BK97" s="10" t="s">
        <v>74</v>
      </c>
      <c r="BL97" s="227">
        <f t="shared" si="9"/>
        <v>0</v>
      </c>
      <c r="BM97" s="10" t="s">
        <v>109</v>
      </c>
      <c r="BN97" s="226" t="s">
        <v>154</v>
      </c>
    </row>
    <row r="98" spans="2:66" s="1" customFormat="1" ht="30" customHeight="1" x14ac:dyDescent="0.3">
      <c r="B98" s="21"/>
      <c r="C98" s="215" t="s">
        <v>108</v>
      </c>
      <c r="D98" s="215" t="s">
        <v>133</v>
      </c>
      <c r="E98" s="216" t="s">
        <v>155</v>
      </c>
      <c r="F98" s="156" t="s">
        <v>442</v>
      </c>
      <c r="G98" s="279"/>
      <c r="H98" s="217" t="s">
        <v>129</v>
      </c>
      <c r="I98" s="240">
        <v>1</v>
      </c>
      <c r="J98" s="157">
        <v>0</v>
      </c>
      <c r="K98" s="219">
        <f t="shared" si="0"/>
        <v>0</v>
      </c>
      <c r="L98" s="220" t="s">
        <v>147</v>
      </c>
      <c r="M98" s="221"/>
      <c r="N98" s="222" t="s">
        <v>3</v>
      </c>
      <c r="O98" s="223" t="s">
        <v>40</v>
      </c>
      <c r="P98" s="224">
        <v>0</v>
      </c>
      <c r="Q98" s="224">
        <f t="shared" si="1"/>
        <v>0</v>
      </c>
      <c r="R98" s="224">
        <v>0</v>
      </c>
      <c r="S98" s="224">
        <f t="shared" si="2"/>
        <v>0</v>
      </c>
      <c r="T98" s="224">
        <v>0</v>
      </c>
      <c r="U98" s="225">
        <f t="shared" si="3"/>
        <v>0</v>
      </c>
      <c r="AS98" s="226" t="s">
        <v>112</v>
      </c>
      <c r="AU98" s="226" t="s">
        <v>133</v>
      </c>
      <c r="AV98" s="226" t="s">
        <v>75</v>
      </c>
      <c r="AZ98" s="10" t="s">
        <v>107</v>
      </c>
      <c r="BF98" s="227">
        <f t="shared" si="4"/>
        <v>0</v>
      </c>
      <c r="BG98" s="227">
        <f t="shared" si="5"/>
        <v>0</v>
      </c>
      <c r="BH98" s="227">
        <f t="shared" si="6"/>
        <v>0</v>
      </c>
      <c r="BI98" s="227">
        <f t="shared" si="7"/>
        <v>0</v>
      </c>
      <c r="BJ98" s="227">
        <f t="shared" si="8"/>
        <v>0</v>
      </c>
      <c r="BK98" s="10" t="s">
        <v>74</v>
      </c>
      <c r="BL98" s="227">
        <f t="shared" si="9"/>
        <v>0</v>
      </c>
      <c r="BM98" s="10" t="s">
        <v>109</v>
      </c>
      <c r="BN98" s="226" t="s">
        <v>156</v>
      </c>
    </row>
    <row r="99" spans="2:66" s="1" customFormat="1" ht="30" customHeight="1" x14ac:dyDescent="0.3">
      <c r="B99" s="21"/>
      <c r="C99" s="215" t="s">
        <v>111</v>
      </c>
      <c r="D99" s="215" t="s">
        <v>133</v>
      </c>
      <c r="E99" s="216" t="s">
        <v>157</v>
      </c>
      <c r="F99" s="156" t="s">
        <v>442</v>
      </c>
      <c r="G99" s="280"/>
      <c r="H99" s="217" t="s">
        <v>129</v>
      </c>
      <c r="I99" s="240">
        <v>1</v>
      </c>
      <c r="J99" s="157">
        <v>0</v>
      </c>
      <c r="K99" s="219">
        <f t="shared" si="0"/>
        <v>0</v>
      </c>
      <c r="L99" s="220" t="s">
        <v>147</v>
      </c>
      <c r="M99" s="221"/>
      <c r="N99" s="222" t="s">
        <v>3</v>
      </c>
      <c r="O99" s="223" t="s">
        <v>40</v>
      </c>
      <c r="P99" s="224">
        <v>0</v>
      </c>
      <c r="Q99" s="224">
        <f t="shared" si="1"/>
        <v>0</v>
      </c>
      <c r="R99" s="224">
        <v>0</v>
      </c>
      <c r="S99" s="224">
        <f t="shared" si="2"/>
        <v>0</v>
      </c>
      <c r="T99" s="224">
        <v>0</v>
      </c>
      <c r="U99" s="225">
        <f t="shared" si="3"/>
        <v>0</v>
      </c>
      <c r="AS99" s="226" t="s">
        <v>112</v>
      </c>
      <c r="AU99" s="226" t="s">
        <v>133</v>
      </c>
      <c r="AV99" s="226" t="s">
        <v>75</v>
      </c>
      <c r="AZ99" s="10" t="s">
        <v>107</v>
      </c>
      <c r="BF99" s="227">
        <f t="shared" si="4"/>
        <v>0</v>
      </c>
      <c r="BG99" s="227">
        <f t="shared" si="5"/>
        <v>0</v>
      </c>
      <c r="BH99" s="227">
        <f t="shared" si="6"/>
        <v>0</v>
      </c>
      <c r="BI99" s="227">
        <f t="shared" si="7"/>
        <v>0</v>
      </c>
      <c r="BJ99" s="227">
        <f t="shared" si="8"/>
        <v>0</v>
      </c>
      <c r="BK99" s="10" t="s">
        <v>74</v>
      </c>
      <c r="BL99" s="227">
        <f t="shared" si="9"/>
        <v>0</v>
      </c>
      <c r="BM99" s="10" t="s">
        <v>109</v>
      </c>
      <c r="BN99" s="226" t="s">
        <v>158</v>
      </c>
    </row>
    <row r="100" spans="2:66" s="228" customFormat="1" ht="30" customHeight="1" x14ac:dyDescent="0.3">
      <c r="B100" s="229"/>
      <c r="C100" s="205"/>
      <c r="D100" s="207" t="s">
        <v>68</v>
      </c>
      <c r="E100" s="208" t="s">
        <v>159</v>
      </c>
      <c r="F100" s="208"/>
      <c r="G100" s="208" t="s">
        <v>160</v>
      </c>
      <c r="H100" s="205"/>
      <c r="I100" s="205"/>
      <c r="J100" s="205"/>
      <c r="K100" s="209">
        <f>BL100</f>
        <v>0</v>
      </c>
      <c r="L100" s="205"/>
      <c r="M100" s="229"/>
      <c r="N100" s="230"/>
      <c r="Q100" s="231">
        <f>SUM(Q101:Q119)</f>
        <v>0</v>
      </c>
      <c r="S100" s="231">
        <f>SUM(S101:S119)</f>
        <v>0</v>
      </c>
      <c r="U100" s="232">
        <f>SUM(U101:U119)</f>
        <v>0</v>
      </c>
      <c r="AS100" s="233" t="s">
        <v>74</v>
      </c>
      <c r="AU100" s="234" t="s">
        <v>68</v>
      </c>
      <c r="AV100" s="234" t="s">
        <v>74</v>
      </c>
      <c r="AZ100" s="233" t="s">
        <v>107</v>
      </c>
      <c r="BL100" s="235">
        <f>SUM(BL101:BL119)</f>
        <v>0</v>
      </c>
    </row>
    <row r="101" spans="2:66" s="1" customFormat="1" ht="30" customHeight="1" x14ac:dyDescent="0.3">
      <c r="B101" s="21"/>
      <c r="C101" s="215" t="s">
        <v>112</v>
      </c>
      <c r="D101" s="215" t="s">
        <v>133</v>
      </c>
      <c r="E101" s="216" t="s">
        <v>446</v>
      </c>
      <c r="F101" s="156" t="s">
        <v>442</v>
      </c>
      <c r="G101" s="278" t="s">
        <v>456</v>
      </c>
      <c r="H101" s="217" t="s">
        <v>129</v>
      </c>
      <c r="I101" s="240">
        <v>28</v>
      </c>
      <c r="J101" s="157">
        <v>0</v>
      </c>
      <c r="K101" s="219">
        <f t="shared" ref="K101:K119" si="10">ROUND(J101*I101,2)</f>
        <v>0</v>
      </c>
      <c r="L101" s="220" t="s">
        <v>147</v>
      </c>
      <c r="M101" s="221"/>
      <c r="N101" s="222" t="s">
        <v>3</v>
      </c>
      <c r="O101" s="223" t="s">
        <v>40</v>
      </c>
      <c r="P101" s="224">
        <v>0</v>
      </c>
      <c r="Q101" s="224">
        <f t="shared" ref="Q101:Q119" si="11">P101*I101</f>
        <v>0</v>
      </c>
      <c r="R101" s="224">
        <v>0</v>
      </c>
      <c r="S101" s="224">
        <f t="shared" ref="S101:S119" si="12">R101*I101</f>
        <v>0</v>
      </c>
      <c r="T101" s="224">
        <v>0</v>
      </c>
      <c r="U101" s="225">
        <f t="shared" ref="U101:U119" si="13">T101*I101</f>
        <v>0</v>
      </c>
      <c r="AS101" s="226" t="s">
        <v>112</v>
      </c>
      <c r="AU101" s="226" t="s">
        <v>133</v>
      </c>
      <c r="AV101" s="226" t="s">
        <v>75</v>
      </c>
      <c r="AZ101" s="10" t="s">
        <v>107</v>
      </c>
      <c r="BF101" s="227">
        <f t="shared" ref="BF101:BF119" si="14">IF(O101="základní",K101,0)</f>
        <v>0</v>
      </c>
      <c r="BG101" s="227">
        <f t="shared" ref="BG101:BG119" si="15">IF(O101="snížená",K101,0)</f>
        <v>0</v>
      </c>
      <c r="BH101" s="227">
        <f t="shared" ref="BH101:BH119" si="16">IF(O101="zákl. přenesená",K101,0)</f>
        <v>0</v>
      </c>
      <c r="BI101" s="227">
        <f t="shared" ref="BI101:BI119" si="17">IF(O101="sníž. přenesená",K101,0)</f>
        <v>0</v>
      </c>
      <c r="BJ101" s="227">
        <f t="shared" ref="BJ101:BJ119" si="18">IF(O101="nulová",K101,0)</f>
        <v>0</v>
      </c>
      <c r="BK101" s="10" t="s">
        <v>74</v>
      </c>
      <c r="BL101" s="227">
        <f t="shared" ref="BL101:BL119" si="19">ROUND(J101*I101,2)</f>
        <v>0</v>
      </c>
      <c r="BM101" s="10" t="s">
        <v>109</v>
      </c>
      <c r="BN101" s="226" t="s">
        <v>161</v>
      </c>
    </row>
    <row r="102" spans="2:66" s="1" customFormat="1" ht="30" customHeight="1" x14ac:dyDescent="0.3">
      <c r="B102" s="21"/>
      <c r="C102" s="215" t="s">
        <v>113</v>
      </c>
      <c r="D102" s="215" t="s">
        <v>133</v>
      </c>
      <c r="E102" s="216" t="s">
        <v>162</v>
      </c>
      <c r="F102" s="156" t="s">
        <v>442</v>
      </c>
      <c r="G102" s="279"/>
      <c r="H102" s="217" t="s">
        <v>129</v>
      </c>
      <c r="I102" s="240">
        <v>28</v>
      </c>
      <c r="J102" s="157">
        <v>0</v>
      </c>
      <c r="K102" s="219">
        <f t="shared" si="10"/>
        <v>0</v>
      </c>
      <c r="L102" s="220" t="s">
        <v>147</v>
      </c>
      <c r="M102" s="221"/>
      <c r="N102" s="222" t="s">
        <v>3</v>
      </c>
      <c r="O102" s="223" t="s">
        <v>40</v>
      </c>
      <c r="P102" s="224">
        <v>0</v>
      </c>
      <c r="Q102" s="224">
        <f t="shared" si="11"/>
        <v>0</v>
      </c>
      <c r="R102" s="224">
        <v>0</v>
      </c>
      <c r="S102" s="224">
        <f t="shared" si="12"/>
        <v>0</v>
      </c>
      <c r="T102" s="224">
        <v>0</v>
      </c>
      <c r="U102" s="225">
        <f t="shared" si="13"/>
        <v>0</v>
      </c>
      <c r="AS102" s="226" t="s">
        <v>112</v>
      </c>
      <c r="AU102" s="226" t="s">
        <v>133</v>
      </c>
      <c r="AV102" s="226" t="s">
        <v>75</v>
      </c>
      <c r="AZ102" s="10" t="s">
        <v>107</v>
      </c>
      <c r="BF102" s="227">
        <f t="shared" si="14"/>
        <v>0</v>
      </c>
      <c r="BG102" s="227">
        <f t="shared" si="15"/>
        <v>0</v>
      </c>
      <c r="BH102" s="227">
        <f t="shared" si="16"/>
        <v>0</v>
      </c>
      <c r="BI102" s="227">
        <f t="shared" si="17"/>
        <v>0</v>
      </c>
      <c r="BJ102" s="227">
        <f t="shared" si="18"/>
        <v>0</v>
      </c>
      <c r="BK102" s="10" t="s">
        <v>74</v>
      </c>
      <c r="BL102" s="227">
        <f t="shared" si="19"/>
        <v>0</v>
      </c>
      <c r="BM102" s="10" t="s">
        <v>109</v>
      </c>
      <c r="BN102" s="226" t="s">
        <v>163</v>
      </c>
    </row>
    <row r="103" spans="2:66" s="1" customFormat="1" ht="30" customHeight="1" x14ac:dyDescent="0.3">
      <c r="B103" s="21"/>
      <c r="C103" s="215" t="s">
        <v>114</v>
      </c>
      <c r="D103" s="215" t="s">
        <v>133</v>
      </c>
      <c r="E103" s="216" t="s">
        <v>447</v>
      </c>
      <c r="F103" s="156" t="s">
        <v>442</v>
      </c>
      <c r="G103" s="279"/>
      <c r="H103" s="217" t="s">
        <v>129</v>
      </c>
      <c r="I103" s="240">
        <v>28</v>
      </c>
      <c r="J103" s="157">
        <v>0</v>
      </c>
      <c r="K103" s="219">
        <f t="shared" si="10"/>
        <v>0</v>
      </c>
      <c r="L103" s="220" t="s">
        <v>147</v>
      </c>
      <c r="M103" s="221"/>
      <c r="N103" s="222" t="s">
        <v>3</v>
      </c>
      <c r="O103" s="223" t="s">
        <v>40</v>
      </c>
      <c r="P103" s="224">
        <v>0</v>
      </c>
      <c r="Q103" s="224">
        <f t="shared" si="11"/>
        <v>0</v>
      </c>
      <c r="R103" s="224">
        <v>0</v>
      </c>
      <c r="S103" s="224">
        <f t="shared" si="12"/>
        <v>0</v>
      </c>
      <c r="T103" s="224">
        <v>0</v>
      </c>
      <c r="U103" s="225">
        <f t="shared" si="13"/>
        <v>0</v>
      </c>
      <c r="AS103" s="226" t="s">
        <v>112</v>
      </c>
      <c r="AU103" s="226" t="s">
        <v>133</v>
      </c>
      <c r="AV103" s="226" t="s">
        <v>75</v>
      </c>
      <c r="AZ103" s="10" t="s">
        <v>107</v>
      </c>
      <c r="BF103" s="227">
        <f t="shared" si="14"/>
        <v>0</v>
      </c>
      <c r="BG103" s="227">
        <f t="shared" si="15"/>
        <v>0</v>
      </c>
      <c r="BH103" s="227">
        <f t="shared" si="16"/>
        <v>0</v>
      </c>
      <c r="BI103" s="227">
        <f t="shared" si="17"/>
        <v>0</v>
      </c>
      <c r="BJ103" s="227">
        <f t="shared" si="18"/>
        <v>0</v>
      </c>
      <c r="BK103" s="10" t="s">
        <v>74</v>
      </c>
      <c r="BL103" s="227">
        <f t="shared" si="19"/>
        <v>0</v>
      </c>
      <c r="BM103" s="10" t="s">
        <v>109</v>
      </c>
      <c r="BN103" s="226" t="s">
        <v>164</v>
      </c>
    </row>
    <row r="104" spans="2:66" s="1" customFormat="1" ht="30" customHeight="1" x14ac:dyDescent="0.3">
      <c r="B104" s="21"/>
      <c r="C104" s="215" t="s">
        <v>115</v>
      </c>
      <c r="D104" s="215" t="s">
        <v>133</v>
      </c>
      <c r="E104" s="216" t="s">
        <v>165</v>
      </c>
      <c r="F104" s="156" t="s">
        <v>442</v>
      </c>
      <c r="G104" s="279"/>
      <c r="H104" s="217" t="s">
        <v>129</v>
      </c>
      <c r="I104" s="240">
        <v>4</v>
      </c>
      <c r="J104" s="157">
        <v>0</v>
      </c>
      <c r="K104" s="219">
        <f t="shared" si="10"/>
        <v>0</v>
      </c>
      <c r="L104" s="220" t="s">
        <v>147</v>
      </c>
      <c r="M104" s="221"/>
      <c r="N104" s="222" t="s">
        <v>3</v>
      </c>
      <c r="O104" s="223" t="s">
        <v>40</v>
      </c>
      <c r="P104" s="224">
        <v>0</v>
      </c>
      <c r="Q104" s="224">
        <f t="shared" si="11"/>
        <v>0</v>
      </c>
      <c r="R104" s="224">
        <v>0</v>
      </c>
      <c r="S104" s="224">
        <f t="shared" si="12"/>
        <v>0</v>
      </c>
      <c r="T104" s="224">
        <v>0</v>
      </c>
      <c r="U104" s="225">
        <f t="shared" si="13"/>
        <v>0</v>
      </c>
      <c r="AS104" s="226" t="s">
        <v>112</v>
      </c>
      <c r="AU104" s="226" t="s">
        <v>133</v>
      </c>
      <c r="AV104" s="226" t="s">
        <v>75</v>
      </c>
      <c r="AZ104" s="10" t="s">
        <v>107</v>
      </c>
      <c r="BF104" s="227">
        <f t="shared" si="14"/>
        <v>0</v>
      </c>
      <c r="BG104" s="227">
        <f t="shared" si="15"/>
        <v>0</v>
      </c>
      <c r="BH104" s="227">
        <f t="shared" si="16"/>
        <v>0</v>
      </c>
      <c r="BI104" s="227">
        <f t="shared" si="17"/>
        <v>0</v>
      </c>
      <c r="BJ104" s="227">
        <f t="shared" si="18"/>
        <v>0</v>
      </c>
      <c r="BK104" s="10" t="s">
        <v>74</v>
      </c>
      <c r="BL104" s="227">
        <f t="shared" si="19"/>
        <v>0</v>
      </c>
      <c r="BM104" s="10" t="s">
        <v>109</v>
      </c>
      <c r="BN104" s="226" t="s">
        <v>166</v>
      </c>
    </row>
    <row r="105" spans="2:66" s="1" customFormat="1" ht="30" customHeight="1" x14ac:dyDescent="0.3">
      <c r="B105" s="21"/>
      <c r="C105" s="215" t="s">
        <v>9</v>
      </c>
      <c r="D105" s="215" t="s">
        <v>133</v>
      </c>
      <c r="E105" s="216" t="s">
        <v>448</v>
      </c>
      <c r="F105" s="156" t="s">
        <v>442</v>
      </c>
      <c r="G105" s="279"/>
      <c r="H105" s="217" t="s">
        <v>129</v>
      </c>
      <c r="I105" s="240">
        <v>29</v>
      </c>
      <c r="J105" s="157">
        <v>0</v>
      </c>
      <c r="K105" s="219">
        <f t="shared" si="10"/>
        <v>0</v>
      </c>
      <c r="L105" s="220" t="s">
        <v>147</v>
      </c>
      <c r="M105" s="221"/>
      <c r="N105" s="222" t="s">
        <v>3</v>
      </c>
      <c r="O105" s="223" t="s">
        <v>40</v>
      </c>
      <c r="P105" s="224">
        <v>0</v>
      </c>
      <c r="Q105" s="224">
        <f t="shared" si="11"/>
        <v>0</v>
      </c>
      <c r="R105" s="224">
        <v>0</v>
      </c>
      <c r="S105" s="224">
        <f t="shared" si="12"/>
        <v>0</v>
      </c>
      <c r="T105" s="224">
        <v>0</v>
      </c>
      <c r="U105" s="225">
        <f t="shared" si="13"/>
        <v>0</v>
      </c>
      <c r="AS105" s="226" t="s">
        <v>112</v>
      </c>
      <c r="AU105" s="226" t="s">
        <v>133</v>
      </c>
      <c r="AV105" s="226" t="s">
        <v>75</v>
      </c>
      <c r="AZ105" s="10" t="s">
        <v>107</v>
      </c>
      <c r="BF105" s="227">
        <f t="shared" si="14"/>
        <v>0</v>
      </c>
      <c r="BG105" s="227">
        <f t="shared" si="15"/>
        <v>0</v>
      </c>
      <c r="BH105" s="227">
        <f t="shared" si="16"/>
        <v>0</v>
      </c>
      <c r="BI105" s="227">
        <f t="shared" si="17"/>
        <v>0</v>
      </c>
      <c r="BJ105" s="227">
        <f t="shared" si="18"/>
        <v>0</v>
      </c>
      <c r="BK105" s="10" t="s">
        <v>74</v>
      </c>
      <c r="BL105" s="227">
        <f t="shared" si="19"/>
        <v>0</v>
      </c>
      <c r="BM105" s="10" t="s">
        <v>109</v>
      </c>
      <c r="BN105" s="226" t="s">
        <v>167</v>
      </c>
    </row>
    <row r="106" spans="2:66" s="1" customFormat="1" ht="30" customHeight="1" x14ac:dyDescent="0.3">
      <c r="B106" s="21"/>
      <c r="C106" s="215" t="s">
        <v>116</v>
      </c>
      <c r="D106" s="215" t="s">
        <v>133</v>
      </c>
      <c r="E106" s="216" t="s">
        <v>168</v>
      </c>
      <c r="F106" s="156" t="s">
        <v>442</v>
      </c>
      <c r="G106" s="279"/>
      <c r="H106" s="217" t="s">
        <v>129</v>
      </c>
      <c r="I106" s="240">
        <v>28</v>
      </c>
      <c r="J106" s="157">
        <v>0</v>
      </c>
      <c r="K106" s="219">
        <f t="shared" si="10"/>
        <v>0</v>
      </c>
      <c r="L106" s="220" t="s">
        <v>147</v>
      </c>
      <c r="M106" s="221"/>
      <c r="N106" s="222" t="s">
        <v>3</v>
      </c>
      <c r="O106" s="223" t="s">
        <v>40</v>
      </c>
      <c r="P106" s="224">
        <v>0</v>
      </c>
      <c r="Q106" s="224">
        <f t="shared" si="11"/>
        <v>0</v>
      </c>
      <c r="R106" s="224">
        <v>0</v>
      </c>
      <c r="S106" s="224">
        <f t="shared" si="12"/>
        <v>0</v>
      </c>
      <c r="T106" s="224">
        <v>0</v>
      </c>
      <c r="U106" s="225">
        <f t="shared" si="13"/>
        <v>0</v>
      </c>
      <c r="AS106" s="226" t="s">
        <v>112</v>
      </c>
      <c r="AU106" s="226" t="s">
        <v>133</v>
      </c>
      <c r="AV106" s="226" t="s">
        <v>75</v>
      </c>
      <c r="AZ106" s="10" t="s">
        <v>107</v>
      </c>
      <c r="BF106" s="227">
        <f t="shared" si="14"/>
        <v>0</v>
      </c>
      <c r="BG106" s="227">
        <f t="shared" si="15"/>
        <v>0</v>
      </c>
      <c r="BH106" s="227">
        <f t="shared" si="16"/>
        <v>0</v>
      </c>
      <c r="BI106" s="227">
        <f t="shared" si="17"/>
        <v>0</v>
      </c>
      <c r="BJ106" s="227">
        <f t="shared" si="18"/>
        <v>0</v>
      </c>
      <c r="BK106" s="10" t="s">
        <v>74</v>
      </c>
      <c r="BL106" s="227">
        <f t="shared" si="19"/>
        <v>0</v>
      </c>
      <c r="BM106" s="10" t="s">
        <v>109</v>
      </c>
      <c r="BN106" s="226" t="s">
        <v>169</v>
      </c>
    </row>
    <row r="107" spans="2:66" s="1" customFormat="1" ht="30" customHeight="1" x14ac:dyDescent="0.3">
      <c r="B107" s="21"/>
      <c r="C107" s="215" t="s">
        <v>117</v>
      </c>
      <c r="D107" s="215" t="s">
        <v>133</v>
      </c>
      <c r="E107" s="216" t="s">
        <v>170</v>
      </c>
      <c r="F107" s="156" t="s">
        <v>442</v>
      </c>
      <c r="G107" s="279"/>
      <c r="H107" s="217" t="s">
        <v>129</v>
      </c>
      <c r="I107" s="240">
        <v>1</v>
      </c>
      <c r="J107" s="157">
        <v>0</v>
      </c>
      <c r="K107" s="219">
        <f t="shared" si="10"/>
        <v>0</v>
      </c>
      <c r="L107" s="220" t="s">
        <v>147</v>
      </c>
      <c r="M107" s="221"/>
      <c r="N107" s="222" t="s">
        <v>3</v>
      </c>
      <c r="O107" s="223" t="s">
        <v>40</v>
      </c>
      <c r="P107" s="224">
        <v>0</v>
      </c>
      <c r="Q107" s="224">
        <f t="shared" si="11"/>
        <v>0</v>
      </c>
      <c r="R107" s="224">
        <v>0</v>
      </c>
      <c r="S107" s="224">
        <f t="shared" si="12"/>
        <v>0</v>
      </c>
      <c r="T107" s="224">
        <v>0</v>
      </c>
      <c r="U107" s="225">
        <f t="shared" si="13"/>
        <v>0</v>
      </c>
      <c r="AS107" s="226" t="s">
        <v>112</v>
      </c>
      <c r="AU107" s="226" t="s">
        <v>133</v>
      </c>
      <c r="AV107" s="226" t="s">
        <v>75</v>
      </c>
      <c r="AZ107" s="10" t="s">
        <v>107</v>
      </c>
      <c r="BF107" s="227">
        <f t="shared" si="14"/>
        <v>0</v>
      </c>
      <c r="BG107" s="227">
        <f t="shared" si="15"/>
        <v>0</v>
      </c>
      <c r="BH107" s="227">
        <f t="shared" si="16"/>
        <v>0</v>
      </c>
      <c r="BI107" s="227">
        <f t="shared" si="17"/>
        <v>0</v>
      </c>
      <c r="BJ107" s="227">
        <f t="shared" si="18"/>
        <v>0</v>
      </c>
      <c r="BK107" s="10" t="s">
        <v>74</v>
      </c>
      <c r="BL107" s="227">
        <f t="shared" si="19"/>
        <v>0</v>
      </c>
      <c r="BM107" s="10" t="s">
        <v>109</v>
      </c>
      <c r="BN107" s="226" t="s">
        <v>171</v>
      </c>
    </row>
    <row r="108" spans="2:66" s="1" customFormat="1" ht="30" customHeight="1" x14ac:dyDescent="0.3">
      <c r="B108" s="21"/>
      <c r="C108" s="215" t="s">
        <v>118</v>
      </c>
      <c r="D108" s="215" t="s">
        <v>133</v>
      </c>
      <c r="E108" s="216" t="s">
        <v>449</v>
      </c>
      <c r="F108" s="156" t="s">
        <v>442</v>
      </c>
      <c r="G108" s="279"/>
      <c r="H108" s="217" t="s">
        <v>129</v>
      </c>
      <c r="I108" s="240">
        <v>1</v>
      </c>
      <c r="J108" s="157">
        <v>0</v>
      </c>
      <c r="K108" s="219">
        <f t="shared" si="10"/>
        <v>0</v>
      </c>
      <c r="L108" s="220" t="s">
        <v>147</v>
      </c>
      <c r="M108" s="221"/>
      <c r="N108" s="222" t="s">
        <v>3</v>
      </c>
      <c r="O108" s="223" t="s">
        <v>40</v>
      </c>
      <c r="P108" s="224">
        <v>0</v>
      </c>
      <c r="Q108" s="224">
        <f t="shared" si="11"/>
        <v>0</v>
      </c>
      <c r="R108" s="224">
        <v>0</v>
      </c>
      <c r="S108" s="224">
        <f t="shared" si="12"/>
        <v>0</v>
      </c>
      <c r="T108" s="224">
        <v>0</v>
      </c>
      <c r="U108" s="225">
        <f t="shared" si="13"/>
        <v>0</v>
      </c>
      <c r="AS108" s="226" t="s">
        <v>112</v>
      </c>
      <c r="AU108" s="226" t="s">
        <v>133</v>
      </c>
      <c r="AV108" s="226" t="s">
        <v>75</v>
      </c>
      <c r="AZ108" s="10" t="s">
        <v>107</v>
      </c>
      <c r="BF108" s="227">
        <f t="shared" si="14"/>
        <v>0</v>
      </c>
      <c r="BG108" s="227">
        <f t="shared" si="15"/>
        <v>0</v>
      </c>
      <c r="BH108" s="227">
        <f t="shared" si="16"/>
        <v>0</v>
      </c>
      <c r="BI108" s="227">
        <f t="shared" si="17"/>
        <v>0</v>
      </c>
      <c r="BJ108" s="227">
        <f t="shared" si="18"/>
        <v>0</v>
      </c>
      <c r="BK108" s="10" t="s">
        <v>74</v>
      </c>
      <c r="BL108" s="227">
        <f t="shared" si="19"/>
        <v>0</v>
      </c>
      <c r="BM108" s="10" t="s">
        <v>109</v>
      </c>
      <c r="BN108" s="226" t="s">
        <v>172</v>
      </c>
    </row>
    <row r="109" spans="2:66" s="1" customFormat="1" ht="30" customHeight="1" x14ac:dyDescent="0.3">
      <c r="B109" s="21"/>
      <c r="C109" s="215" t="s">
        <v>119</v>
      </c>
      <c r="D109" s="215" t="s">
        <v>133</v>
      </c>
      <c r="E109" s="216" t="s">
        <v>173</v>
      </c>
      <c r="F109" s="156" t="s">
        <v>442</v>
      </c>
      <c r="G109" s="279"/>
      <c r="H109" s="217" t="s">
        <v>129</v>
      </c>
      <c r="I109" s="240">
        <v>29</v>
      </c>
      <c r="J109" s="157">
        <v>0</v>
      </c>
      <c r="K109" s="219">
        <f t="shared" si="10"/>
        <v>0</v>
      </c>
      <c r="L109" s="220" t="s">
        <v>147</v>
      </c>
      <c r="M109" s="221"/>
      <c r="N109" s="222" t="s">
        <v>3</v>
      </c>
      <c r="O109" s="223" t="s">
        <v>40</v>
      </c>
      <c r="P109" s="224">
        <v>0</v>
      </c>
      <c r="Q109" s="224">
        <f t="shared" si="11"/>
        <v>0</v>
      </c>
      <c r="R109" s="224">
        <v>0</v>
      </c>
      <c r="S109" s="224">
        <f t="shared" si="12"/>
        <v>0</v>
      </c>
      <c r="T109" s="224">
        <v>0</v>
      </c>
      <c r="U109" s="225">
        <f t="shared" si="13"/>
        <v>0</v>
      </c>
      <c r="AS109" s="226" t="s">
        <v>112</v>
      </c>
      <c r="AU109" s="226" t="s">
        <v>133</v>
      </c>
      <c r="AV109" s="226" t="s">
        <v>75</v>
      </c>
      <c r="AZ109" s="10" t="s">
        <v>107</v>
      </c>
      <c r="BF109" s="227">
        <f t="shared" si="14"/>
        <v>0</v>
      </c>
      <c r="BG109" s="227">
        <f t="shared" si="15"/>
        <v>0</v>
      </c>
      <c r="BH109" s="227">
        <f t="shared" si="16"/>
        <v>0</v>
      </c>
      <c r="BI109" s="227">
        <f t="shared" si="17"/>
        <v>0</v>
      </c>
      <c r="BJ109" s="227">
        <f t="shared" si="18"/>
        <v>0</v>
      </c>
      <c r="BK109" s="10" t="s">
        <v>74</v>
      </c>
      <c r="BL109" s="227">
        <f t="shared" si="19"/>
        <v>0</v>
      </c>
      <c r="BM109" s="10" t="s">
        <v>109</v>
      </c>
      <c r="BN109" s="226" t="s">
        <v>174</v>
      </c>
    </row>
    <row r="110" spans="2:66" s="1" customFormat="1" ht="30" customHeight="1" x14ac:dyDescent="0.3">
      <c r="B110" s="21"/>
      <c r="C110" s="215" t="s">
        <v>120</v>
      </c>
      <c r="D110" s="215" t="s">
        <v>133</v>
      </c>
      <c r="E110" s="216" t="s">
        <v>457</v>
      </c>
      <c r="F110" s="156" t="s">
        <v>442</v>
      </c>
      <c r="G110" s="279"/>
      <c r="H110" s="217" t="s">
        <v>129</v>
      </c>
      <c r="I110" s="240">
        <v>2</v>
      </c>
      <c r="J110" s="157">
        <v>0</v>
      </c>
      <c r="K110" s="219">
        <f t="shared" si="10"/>
        <v>0</v>
      </c>
      <c r="L110" s="220" t="s">
        <v>147</v>
      </c>
      <c r="M110" s="221"/>
      <c r="N110" s="222" t="s">
        <v>3</v>
      </c>
      <c r="O110" s="223" t="s">
        <v>40</v>
      </c>
      <c r="P110" s="224">
        <v>0</v>
      </c>
      <c r="Q110" s="224">
        <f t="shared" si="11"/>
        <v>0</v>
      </c>
      <c r="R110" s="224">
        <v>0</v>
      </c>
      <c r="S110" s="224">
        <f t="shared" si="12"/>
        <v>0</v>
      </c>
      <c r="T110" s="224">
        <v>0</v>
      </c>
      <c r="U110" s="225">
        <f t="shared" si="13"/>
        <v>0</v>
      </c>
      <c r="AS110" s="226" t="s">
        <v>112</v>
      </c>
      <c r="AU110" s="226" t="s">
        <v>133</v>
      </c>
      <c r="AV110" s="226" t="s">
        <v>75</v>
      </c>
      <c r="AZ110" s="10" t="s">
        <v>107</v>
      </c>
      <c r="BF110" s="227">
        <f t="shared" si="14"/>
        <v>0</v>
      </c>
      <c r="BG110" s="227">
        <f t="shared" si="15"/>
        <v>0</v>
      </c>
      <c r="BH110" s="227">
        <f t="shared" si="16"/>
        <v>0</v>
      </c>
      <c r="BI110" s="227">
        <f t="shared" si="17"/>
        <v>0</v>
      </c>
      <c r="BJ110" s="227">
        <f t="shared" si="18"/>
        <v>0</v>
      </c>
      <c r="BK110" s="10" t="s">
        <v>74</v>
      </c>
      <c r="BL110" s="227">
        <f t="shared" si="19"/>
        <v>0</v>
      </c>
      <c r="BM110" s="10" t="s">
        <v>109</v>
      </c>
      <c r="BN110" s="226" t="s">
        <v>175</v>
      </c>
    </row>
    <row r="111" spans="2:66" s="1" customFormat="1" ht="30" customHeight="1" x14ac:dyDescent="0.3">
      <c r="B111" s="21"/>
      <c r="C111" s="215" t="s">
        <v>121</v>
      </c>
      <c r="D111" s="215" t="s">
        <v>133</v>
      </c>
      <c r="E111" s="216" t="s">
        <v>176</v>
      </c>
      <c r="F111" s="156" t="s">
        <v>442</v>
      </c>
      <c r="G111" s="279"/>
      <c r="H111" s="217" t="s">
        <v>129</v>
      </c>
      <c r="I111" s="240">
        <v>1</v>
      </c>
      <c r="J111" s="157">
        <v>0</v>
      </c>
      <c r="K111" s="219">
        <f t="shared" si="10"/>
        <v>0</v>
      </c>
      <c r="L111" s="220" t="s">
        <v>147</v>
      </c>
      <c r="M111" s="221"/>
      <c r="N111" s="222" t="s">
        <v>3</v>
      </c>
      <c r="O111" s="223" t="s">
        <v>40</v>
      </c>
      <c r="P111" s="224">
        <v>0</v>
      </c>
      <c r="Q111" s="224">
        <f t="shared" si="11"/>
        <v>0</v>
      </c>
      <c r="R111" s="224">
        <v>0</v>
      </c>
      <c r="S111" s="224">
        <f t="shared" si="12"/>
        <v>0</v>
      </c>
      <c r="T111" s="224">
        <v>0</v>
      </c>
      <c r="U111" s="225">
        <f t="shared" si="13"/>
        <v>0</v>
      </c>
      <c r="AS111" s="226" t="s">
        <v>112</v>
      </c>
      <c r="AU111" s="226" t="s">
        <v>133</v>
      </c>
      <c r="AV111" s="226" t="s">
        <v>75</v>
      </c>
      <c r="AZ111" s="10" t="s">
        <v>107</v>
      </c>
      <c r="BF111" s="227">
        <f t="shared" si="14"/>
        <v>0</v>
      </c>
      <c r="BG111" s="227">
        <f t="shared" si="15"/>
        <v>0</v>
      </c>
      <c r="BH111" s="227">
        <f t="shared" si="16"/>
        <v>0</v>
      </c>
      <c r="BI111" s="227">
        <f t="shared" si="17"/>
        <v>0</v>
      </c>
      <c r="BJ111" s="227">
        <f t="shared" si="18"/>
        <v>0</v>
      </c>
      <c r="BK111" s="10" t="s">
        <v>74</v>
      </c>
      <c r="BL111" s="227">
        <f t="shared" si="19"/>
        <v>0</v>
      </c>
      <c r="BM111" s="10" t="s">
        <v>109</v>
      </c>
      <c r="BN111" s="226" t="s">
        <v>177</v>
      </c>
    </row>
    <row r="112" spans="2:66" s="1" customFormat="1" ht="30" customHeight="1" x14ac:dyDescent="0.3">
      <c r="B112" s="21"/>
      <c r="C112" s="215" t="s">
        <v>122</v>
      </c>
      <c r="D112" s="215" t="s">
        <v>133</v>
      </c>
      <c r="E112" s="216" t="s">
        <v>178</v>
      </c>
      <c r="F112" s="156" t="s">
        <v>442</v>
      </c>
      <c r="G112" s="279"/>
      <c r="H112" s="217" t="s">
        <v>129</v>
      </c>
      <c r="I112" s="240">
        <v>1</v>
      </c>
      <c r="J112" s="157">
        <v>0</v>
      </c>
      <c r="K112" s="219">
        <f t="shared" si="10"/>
        <v>0</v>
      </c>
      <c r="L112" s="220" t="s">
        <v>147</v>
      </c>
      <c r="M112" s="221"/>
      <c r="N112" s="222" t="s">
        <v>3</v>
      </c>
      <c r="O112" s="223" t="s">
        <v>40</v>
      </c>
      <c r="P112" s="224">
        <v>0</v>
      </c>
      <c r="Q112" s="224">
        <f t="shared" si="11"/>
        <v>0</v>
      </c>
      <c r="R112" s="224">
        <v>0</v>
      </c>
      <c r="S112" s="224">
        <f t="shared" si="12"/>
        <v>0</v>
      </c>
      <c r="T112" s="224">
        <v>0</v>
      </c>
      <c r="U112" s="225">
        <f t="shared" si="13"/>
        <v>0</v>
      </c>
      <c r="AS112" s="226" t="s">
        <v>112</v>
      </c>
      <c r="AU112" s="226" t="s">
        <v>133</v>
      </c>
      <c r="AV112" s="226" t="s">
        <v>75</v>
      </c>
      <c r="AZ112" s="10" t="s">
        <v>107</v>
      </c>
      <c r="BF112" s="227">
        <f t="shared" si="14"/>
        <v>0</v>
      </c>
      <c r="BG112" s="227">
        <f t="shared" si="15"/>
        <v>0</v>
      </c>
      <c r="BH112" s="227">
        <f t="shared" si="16"/>
        <v>0</v>
      </c>
      <c r="BI112" s="227">
        <f t="shared" si="17"/>
        <v>0</v>
      </c>
      <c r="BJ112" s="227">
        <f t="shared" si="18"/>
        <v>0</v>
      </c>
      <c r="BK112" s="10" t="s">
        <v>74</v>
      </c>
      <c r="BL112" s="227">
        <f t="shared" si="19"/>
        <v>0</v>
      </c>
      <c r="BM112" s="10" t="s">
        <v>109</v>
      </c>
      <c r="BN112" s="226" t="s">
        <v>179</v>
      </c>
    </row>
    <row r="113" spans="2:66" s="1" customFormat="1" ht="30" customHeight="1" x14ac:dyDescent="0.3">
      <c r="B113" s="21"/>
      <c r="C113" s="215" t="s">
        <v>123</v>
      </c>
      <c r="D113" s="215" t="s">
        <v>133</v>
      </c>
      <c r="E113" s="216" t="s">
        <v>180</v>
      </c>
      <c r="F113" s="156" t="s">
        <v>442</v>
      </c>
      <c r="G113" s="279"/>
      <c r="H113" s="217" t="s">
        <v>129</v>
      </c>
      <c r="I113" s="240">
        <v>1</v>
      </c>
      <c r="J113" s="157">
        <v>0</v>
      </c>
      <c r="K113" s="219">
        <f t="shared" si="10"/>
        <v>0</v>
      </c>
      <c r="L113" s="220" t="s">
        <v>147</v>
      </c>
      <c r="M113" s="221"/>
      <c r="N113" s="222" t="s">
        <v>3</v>
      </c>
      <c r="O113" s="223" t="s">
        <v>40</v>
      </c>
      <c r="P113" s="224">
        <v>0</v>
      </c>
      <c r="Q113" s="224">
        <f t="shared" si="11"/>
        <v>0</v>
      </c>
      <c r="R113" s="224">
        <v>0</v>
      </c>
      <c r="S113" s="224">
        <f t="shared" si="12"/>
        <v>0</v>
      </c>
      <c r="T113" s="224">
        <v>0</v>
      </c>
      <c r="U113" s="225">
        <f t="shared" si="13"/>
        <v>0</v>
      </c>
      <c r="AS113" s="226" t="s">
        <v>112</v>
      </c>
      <c r="AU113" s="226" t="s">
        <v>133</v>
      </c>
      <c r="AV113" s="226" t="s">
        <v>75</v>
      </c>
      <c r="AZ113" s="10" t="s">
        <v>107</v>
      </c>
      <c r="BF113" s="227">
        <f t="shared" si="14"/>
        <v>0</v>
      </c>
      <c r="BG113" s="227">
        <f t="shared" si="15"/>
        <v>0</v>
      </c>
      <c r="BH113" s="227">
        <f t="shared" si="16"/>
        <v>0</v>
      </c>
      <c r="BI113" s="227">
        <f t="shared" si="17"/>
        <v>0</v>
      </c>
      <c r="BJ113" s="227">
        <f t="shared" si="18"/>
        <v>0</v>
      </c>
      <c r="BK113" s="10" t="s">
        <v>74</v>
      </c>
      <c r="BL113" s="227">
        <f t="shared" si="19"/>
        <v>0</v>
      </c>
      <c r="BM113" s="10" t="s">
        <v>109</v>
      </c>
      <c r="BN113" s="226" t="s">
        <v>181</v>
      </c>
    </row>
    <row r="114" spans="2:66" s="1" customFormat="1" ht="30" customHeight="1" x14ac:dyDescent="0.3">
      <c r="B114" s="21"/>
      <c r="C114" s="215" t="s">
        <v>8</v>
      </c>
      <c r="D114" s="215" t="s">
        <v>133</v>
      </c>
      <c r="E114" s="216" t="s">
        <v>450</v>
      </c>
      <c r="F114" s="156" t="s">
        <v>442</v>
      </c>
      <c r="G114" s="279"/>
      <c r="H114" s="217" t="s">
        <v>129</v>
      </c>
      <c r="I114" s="240">
        <v>1</v>
      </c>
      <c r="J114" s="157">
        <v>0</v>
      </c>
      <c r="K114" s="219">
        <f t="shared" si="10"/>
        <v>0</v>
      </c>
      <c r="L114" s="220" t="s">
        <v>147</v>
      </c>
      <c r="M114" s="221"/>
      <c r="N114" s="222" t="s">
        <v>3</v>
      </c>
      <c r="O114" s="223" t="s">
        <v>40</v>
      </c>
      <c r="P114" s="224">
        <v>0</v>
      </c>
      <c r="Q114" s="224">
        <f t="shared" si="11"/>
        <v>0</v>
      </c>
      <c r="R114" s="224">
        <v>0</v>
      </c>
      <c r="S114" s="224">
        <f t="shared" si="12"/>
        <v>0</v>
      </c>
      <c r="T114" s="224">
        <v>0</v>
      </c>
      <c r="U114" s="225">
        <f t="shared" si="13"/>
        <v>0</v>
      </c>
      <c r="AS114" s="226" t="s">
        <v>112</v>
      </c>
      <c r="AU114" s="226" t="s">
        <v>133</v>
      </c>
      <c r="AV114" s="226" t="s">
        <v>75</v>
      </c>
      <c r="AZ114" s="10" t="s">
        <v>107</v>
      </c>
      <c r="BF114" s="227">
        <f t="shared" si="14"/>
        <v>0</v>
      </c>
      <c r="BG114" s="227">
        <f t="shared" si="15"/>
        <v>0</v>
      </c>
      <c r="BH114" s="227">
        <f t="shared" si="16"/>
        <v>0</v>
      </c>
      <c r="BI114" s="227">
        <f t="shared" si="17"/>
        <v>0</v>
      </c>
      <c r="BJ114" s="227">
        <f t="shared" si="18"/>
        <v>0</v>
      </c>
      <c r="BK114" s="10" t="s">
        <v>74</v>
      </c>
      <c r="BL114" s="227">
        <f t="shared" si="19"/>
        <v>0</v>
      </c>
      <c r="BM114" s="10" t="s">
        <v>109</v>
      </c>
      <c r="BN114" s="226" t="s">
        <v>182</v>
      </c>
    </row>
    <row r="115" spans="2:66" s="1" customFormat="1" ht="30" customHeight="1" x14ac:dyDescent="0.3">
      <c r="B115" s="21"/>
      <c r="C115" s="215" t="s">
        <v>124</v>
      </c>
      <c r="D115" s="215" t="s">
        <v>133</v>
      </c>
      <c r="E115" s="216" t="s">
        <v>451</v>
      </c>
      <c r="F115" s="156" t="s">
        <v>442</v>
      </c>
      <c r="G115" s="279"/>
      <c r="H115" s="217" t="s">
        <v>129</v>
      </c>
      <c r="I115" s="240">
        <v>28</v>
      </c>
      <c r="J115" s="157">
        <v>0</v>
      </c>
      <c r="K115" s="219">
        <f t="shared" si="10"/>
        <v>0</v>
      </c>
      <c r="L115" s="220" t="s">
        <v>147</v>
      </c>
      <c r="M115" s="221"/>
      <c r="N115" s="222" t="s">
        <v>3</v>
      </c>
      <c r="O115" s="223" t="s">
        <v>40</v>
      </c>
      <c r="P115" s="224">
        <v>0</v>
      </c>
      <c r="Q115" s="224">
        <f t="shared" si="11"/>
        <v>0</v>
      </c>
      <c r="R115" s="224">
        <v>0</v>
      </c>
      <c r="S115" s="224">
        <f t="shared" si="12"/>
        <v>0</v>
      </c>
      <c r="T115" s="224">
        <v>0</v>
      </c>
      <c r="U115" s="225">
        <f t="shared" si="13"/>
        <v>0</v>
      </c>
      <c r="AS115" s="226" t="s">
        <v>112</v>
      </c>
      <c r="AU115" s="226" t="s">
        <v>133</v>
      </c>
      <c r="AV115" s="226" t="s">
        <v>75</v>
      </c>
      <c r="AZ115" s="10" t="s">
        <v>107</v>
      </c>
      <c r="BF115" s="227">
        <f t="shared" si="14"/>
        <v>0</v>
      </c>
      <c r="BG115" s="227">
        <f t="shared" si="15"/>
        <v>0</v>
      </c>
      <c r="BH115" s="227">
        <f t="shared" si="16"/>
        <v>0</v>
      </c>
      <c r="BI115" s="227">
        <f t="shared" si="17"/>
        <v>0</v>
      </c>
      <c r="BJ115" s="227">
        <f t="shared" si="18"/>
        <v>0</v>
      </c>
      <c r="BK115" s="10" t="s">
        <v>74</v>
      </c>
      <c r="BL115" s="227">
        <f t="shared" si="19"/>
        <v>0</v>
      </c>
      <c r="BM115" s="10" t="s">
        <v>109</v>
      </c>
      <c r="BN115" s="226" t="s">
        <v>183</v>
      </c>
    </row>
    <row r="116" spans="2:66" s="1" customFormat="1" ht="30" customHeight="1" x14ac:dyDescent="0.3">
      <c r="B116" s="21"/>
      <c r="C116" s="215" t="s">
        <v>125</v>
      </c>
      <c r="D116" s="215" t="s">
        <v>133</v>
      </c>
      <c r="E116" s="216" t="s">
        <v>184</v>
      </c>
      <c r="F116" s="156" t="s">
        <v>442</v>
      </c>
      <c r="G116" s="279"/>
      <c r="H116" s="217" t="s">
        <v>129</v>
      </c>
      <c r="I116" s="240">
        <v>1</v>
      </c>
      <c r="J116" s="157">
        <v>0</v>
      </c>
      <c r="K116" s="219">
        <f t="shared" si="10"/>
        <v>0</v>
      </c>
      <c r="L116" s="220" t="s">
        <v>147</v>
      </c>
      <c r="M116" s="221"/>
      <c r="N116" s="222" t="s">
        <v>3</v>
      </c>
      <c r="O116" s="223" t="s">
        <v>40</v>
      </c>
      <c r="P116" s="224">
        <v>0</v>
      </c>
      <c r="Q116" s="224">
        <f t="shared" si="11"/>
        <v>0</v>
      </c>
      <c r="R116" s="224">
        <v>0</v>
      </c>
      <c r="S116" s="224">
        <f t="shared" si="12"/>
        <v>0</v>
      </c>
      <c r="T116" s="224">
        <v>0</v>
      </c>
      <c r="U116" s="225">
        <f t="shared" si="13"/>
        <v>0</v>
      </c>
      <c r="AS116" s="226" t="s">
        <v>112</v>
      </c>
      <c r="AU116" s="226" t="s">
        <v>133</v>
      </c>
      <c r="AV116" s="226" t="s">
        <v>75</v>
      </c>
      <c r="AZ116" s="10" t="s">
        <v>107</v>
      </c>
      <c r="BF116" s="227">
        <f t="shared" si="14"/>
        <v>0</v>
      </c>
      <c r="BG116" s="227">
        <f t="shared" si="15"/>
        <v>0</v>
      </c>
      <c r="BH116" s="227">
        <f t="shared" si="16"/>
        <v>0</v>
      </c>
      <c r="BI116" s="227">
        <f t="shared" si="17"/>
        <v>0</v>
      </c>
      <c r="BJ116" s="227">
        <f t="shared" si="18"/>
        <v>0</v>
      </c>
      <c r="BK116" s="10" t="s">
        <v>74</v>
      </c>
      <c r="BL116" s="227">
        <f t="shared" si="19"/>
        <v>0</v>
      </c>
      <c r="BM116" s="10" t="s">
        <v>109</v>
      </c>
      <c r="BN116" s="226" t="s">
        <v>185</v>
      </c>
    </row>
    <row r="117" spans="2:66" s="1" customFormat="1" ht="30" customHeight="1" x14ac:dyDescent="0.3">
      <c r="B117" s="21"/>
      <c r="C117" s="215">
        <v>24</v>
      </c>
      <c r="D117" s="215" t="s">
        <v>133</v>
      </c>
      <c r="E117" s="216" t="s">
        <v>186</v>
      </c>
      <c r="F117" s="156" t="s">
        <v>442</v>
      </c>
      <c r="G117" s="279"/>
      <c r="H117" s="217" t="s">
        <v>129</v>
      </c>
      <c r="I117" s="240">
        <v>1</v>
      </c>
      <c r="J117" s="157">
        <v>0</v>
      </c>
      <c r="K117" s="219">
        <f t="shared" si="10"/>
        <v>0</v>
      </c>
      <c r="L117" s="220" t="s">
        <v>147</v>
      </c>
      <c r="M117" s="221"/>
      <c r="N117" s="222" t="s">
        <v>3</v>
      </c>
      <c r="O117" s="223" t="s">
        <v>40</v>
      </c>
      <c r="P117" s="224">
        <v>0</v>
      </c>
      <c r="Q117" s="224">
        <f t="shared" si="11"/>
        <v>0</v>
      </c>
      <c r="R117" s="224">
        <v>0</v>
      </c>
      <c r="S117" s="224">
        <f t="shared" si="12"/>
        <v>0</v>
      </c>
      <c r="T117" s="224">
        <v>0</v>
      </c>
      <c r="U117" s="225">
        <f t="shared" si="13"/>
        <v>0</v>
      </c>
      <c r="AS117" s="226" t="s">
        <v>112</v>
      </c>
      <c r="AU117" s="226" t="s">
        <v>133</v>
      </c>
      <c r="AV117" s="226" t="s">
        <v>75</v>
      </c>
      <c r="AZ117" s="10" t="s">
        <v>107</v>
      </c>
      <c r="BF117" s="227">
        <f t="shared" si="14"/>
        <v>0</v>
      </c>
      <c r="BG117" s="227">
        <f t="shared" si="15"/>
        <v>0</v>
      </c>
      <c r="BH117" s="227">
        <f t="shared" si="16"/>
        <v>0</v>
      </c>
      <c r="BI117" s="227">
        <f t="shared" si="17"/>
        <v>0</v>
      </c>
      <c r="BJ117" s="227">
        <f t="shared" si="18"/>
        <v>0</v>
      </c>
      <c r="BK117" s="10" t="s">
        <v>74</v>
      </c>
      <c r="BL117" s="227">
        <f t="shared" si="19"/>
        <v>0</v>
      </c>
      <c r="BM117" s="10" t="s">
        <v>109</v>
      </c>
      <c r="BN117" s="226" t="s">
        <v>187</v>
      </c>
    </row>
    <row r="118" spans="2:66" s="1" customFormat="1" ht="30" customHeight="1" x14ac:dyDescent="0.3">
      <c r="B118" s="21"/>
      <c r="C118" s="215">
        <v>25</v>
      </c>
      <c r="D118" s="215" t="s">
        <v>133</v>
      </c>
      <c r="E118" s="216" t="s">
        <v>188</v>
      </c>
      <c r="F118" s="156" t="s">
        <v>442</v>
      </c>
      <c r="G118" s="279"/>
      <c r="H118" s="217" t="s">
        <v>129</v>
      </c>
      <c r="I118" s="240">
        <v>2</v>
      </c>
      <c r="J118" s="157">
        <v>0</v>
      </c>
      <c r="K118" s="219">
        <f t="shared" si="10"/>
        <v>0</v>
      </c>
      <c r="L118" s="220" t="s">
        <v>147</v>
      </c>
      <c r="M118" s="221"/>
      <c r="N118" s="222" t="s">
        <v>3</v>
      </c>
      <c r="O118" s="223" t="s">
        <v>40</v>
      </c>
      <c r="P118" s="224">
        <v>0</v>
      </c>
      <c r="Q118" s="224">
        <f t="shared" si="11"/>
        <v>0</v>
      </c>
      <c r="R118" s="224">
        <v>0</v>
      </c>
      <c r="S118" s="224">
        <f t="shared" si="12"/>
        <v>0</v>
      </c>
      <c r="T118" s="224">
        <v>0</v>
      </c>
      <c r="U118" s="225">
        <f t="shared" si="13"/>
        <v>0</v>
      </c>
      <c r="AS118" s="226" t="s">
        <v>112</v>
      </c>
      <c r="AU118" s="226" t="s">
        <v>133</v>
      </c>
      <c r="AV118" s="226" t="s">
        <v>75</v>
      </c>
      <c r="AZ118" s="10" t="s">
        <v>107</v>
      </c>
      <c r="BF118" s="227">
        <f t="shared" si="14"/>
        <v>0</v>
      </c>
      <c r="BG118" s="227">
        <f t="shared" si="15"/>
        <v>0</v>
      </c>
      <c r="BH118" s="227">
        <f t="shared" si="16"/>
        <v>0</v>
      </c>
      <c r="BI118" s="227">
        <f t="shared" si="17"/>
        <v>0</v>
      </c>
      <c r="BJ118" s="227">
        <f t="shared" si="18"/>
        <v>0</v>
      </c>
      <c r="BK118" s="10" t="s">
        <v>74</v>
      </c>
      <c r="BL118" s="227">
        <f t="shared" si="19"/>
        <v>0</v>
      </c>
      <c r="BM118" s="10" t="s">
        <v>109</v>
      </c>
      <c r="BN118" s="226" t="s">
        <v>189</v>
      </c>
    </row>
    <row r="119" spans="2:66" s="1" customFormat="1" ht="30" customHeight="1" x14ac:dyDescent="0.3">
      <c r="B119" s="21"/>
      <c r="C119" s="215">
        <v>26</v>
      </c>
      <c r="D119" s="215" t="s">
        <v>133</v>
      </c>
      <c r="E119" s="216" t="s">
        <v>190</v>
      </c>
      <c r="F119" s="156" t="s">
        <v>442</v>
      </c>
      <c r="G119" s="280"/>
      <c r="H119" s="217" t="s">
        <v>129</v>
      </c>
      <c r="I119" s="240">
        <v>1</v>
      </c>
      <c r="J119" s="157">
        <v>0</v>
      </c>
      <c r="K119" s="219">
        <f t="shared" si="10"/>
        <v>0</v>
      </c>
      <c r="L119" s="220" t="s">
        <v>147</v>
      </c>
      <c r="M119" s="221"/>
      <c r="N119" s="222" t="s">
        <v>3</v>
      </c>
      <c r="O119" s="223" t="s">
        <v>40</v>
      </c>
      <c r="P119" s="224">
        <v>0</v>
      </c>
      <c r="Q119" s="224">
        <f t="shared" si="11"/>
        <v>0</v>
      </c>
      <c r="R119" s="224">
        <v>0</v>
      </c>
      <c r="S119" s="224">
        <f t="shared" si="12"/>
        <v>0</v>
      </c>
      <c r="T119" s="224">
        <v>0</v>
      </c>
      <c r="U119" s="225">
        <f t="shared" si="13"/>
        <v>0</v>
      </c>
      <c r="AS119" s="226" t="s">
        <v>112</v>
      </c>
      <c r="AU119" s="226" t="s">
        <v>133</v>
      </c>
      <c r="AV119" s="226" t="s">
        <v>75</v>
      </c>
      <c r="AZ119" s="10" t="s">
        <v>107</v>
      </c>
      <c r="BF119" s="227">
        <f t="shared" si="14"/>
        <v>0</v>
      </c>
      <c r="BG119" s="227">
        <f t="shared" si="15"/>
        <v>0</v>
      </c>
      <c r="BH119" s="227">
        <f t="shared" si="16"/>
        <v>0</v>
      </c>
      <c r="BI119" s="227">
        <f t="shared" si="17"/>
        <v>0</v>
      </c>
      <c r="BJ119" s="227">
        <f t="shared" si="18"/>
        <v>0</v>
      </c>
      <c r="BK119" s="10" t="s">
        <v>74</v>
      </c>
      <c r="BL119" s="227">
        <f t="shared" si="19"/>
        <v>0</v>
      </c>
      <c r="BM119" s="10" t="s">
        <v>109</v>
      </c>
      <c r="BN119" s="226" t="s">
        <v>191</v>
      </c>
    </row>
    <row r="120" spans="2:66" s="228" customFormat="1" ht="30" customHeight="1" x14ac:dyDescent="0.3">
      <c r="B120" s="229"/>
      <c r="C120" s="205"/>
      <c r="D120" s="207" t="s">
        <v>68</v>
      </c>
      <c r="E120" s="208" t="s">
        <v>192</v>
      </c>
      <c r="F120" s="208"/>
      <c r="G120" s="208" t="s">
        <v>193</v>
      </c>
      <c r="H120" s="205"/>
      <c r="I120" s="205"/>
      <c r="J120" s="205"/>
      <c r="K120" s="209">
        <f>BL120</f>
        <v>0</v>
      </c>
      <c r="L120" s="205"/>
      <c r="M120" s="229"/>
      <c r="N120" s="230"/>
      <c r="Q120" s="231">
        <f>SUM(Q121:Q121)</f>
        <v>0</v>
      </c>
      <c r="S120" s="231">
        <f>SUM(S121:S121)</f>
        <v>0</v>
      </c>
      <c r="U120" s="232">
        <f>SUM(U121:U121)</f>
        <v>0</v>
      </c>
      <c r="AS120" s="233" t="s">
        <v>74</v>
      </c>
      <c r="AU120" s="234" t="s">
        <v>68</v>
      </c>
      <c r="AV120" s="234" t="s">
        <v>74</v>
      </c>
      <c r="AZ120" s="233" t="s">
        <v>107</v>
      </c>
      <c r="BL120" s="235">
        <f>SUM(BL121:BL121)</f>
        <v>0</v>
      </c>
    </row>
    <row r="121" spans="2:66" s="1" customFormat="1" ht="30" customHeight="1" x14ac:dyDescent="0.3">
      <c r="B121" s="21"/>
      <c r="C121" s="215">
        <v>27</v>
      </c>
      <c r="D121" s="215" t="s">
        <v>133</v>
      </c>
      <c r="E121" s="216" t="s">
        <v>452</v>
      </c>
      <c r="F121" s="156" t="s">
        <v>442</v>
      </c>
      <c r="G121" s="217" t="s">
        <v>456</v>
      </c>
      <c r="H121" s="217" t="s">
        <v>129</v>
      </c>
      <c r="I121" s="240">
        <v>1</v>
      </c>
      <c r="J121" s="157">
        <v>0</v>
      </c>
      <c r="K121" s="219">
        <f>ROUND(J121*I121,2)</f>
        <v>0</v>
      </c>
      <c r="L121" s="220" t="s">
        <v>147</v>
      </c>
      <c r="M121" s="221"/>
      <c r="N121" s="222" t="s">
        <v>3</v>
      </c>
      <c r="O121" s="223" t="s">
        <v>40</v>
      </c>
      <c r="P121" s="224">
        <v>0</v>
      </c>
      <c r="Q121" s="224">
        <f>P121*I121</f>
        <v>0</v>
      </c>
      <c r="R121" s="224">
        <v>0</v>
      </c>
      <c r="S121" s="224">
        <f>R121*I121</f>
        <v>0</v>
      </c>
      <c r="T121" s="224">
        <v>0</v>
      </c>
      <c r="U121" s="225">
        <f>T121*I121</f>
        <v>0</v>
      </c>
      <c r="AS121" s="226" t="s">
        <v>112</v>
      </c>
      <c r="AU121" s="226" t="s">
        <v>133</v>
      </c>
      <c r="AV121" s="226" t="s">
        <v>75</v>
      </c>
      <c r="AZ121" s="10" t="s">
        <v>107</v>
      </c>
      <c r="BF121" s="227">
        <f>IF(O121="základní",K121,0)</f>
        <v>0</v>
      </c>
      <c r="BG121" s="227">
        <f>IF(O121="snížená",K121,0)</f>
        <v>0</v>
      </c>
      <c r="BH121" s="227">
        <f>IF(O121="zákl. přenesená",K121,0)</f>
        <v>0</v>
      </c>
      <c r="BI121" s="227">
        <f>IF(O121="sníž. přenesená",K121,0)</f>
        <v>0</v>
      </c>
      <c r="BJ121" s="227">
        <f>IF(O121="nulová",K121,0)</f>
        <v>0</v>
      </c>
      <c r="BK121" s="10" t="s">
        <v>74</v>
      </c>
      <c r="BL121" s="227">
        <f>ROUND(J121*I121,2)</f>
        <v>0</v>
      </c>
      <c r="BM121" s="10" t="s">
        <v>109</v>
      </c>
      <c r="BN121" s="226" t="s">
        <v>194</v>
      </c>
    </row>
    <row r="122" spans="2:66" s="228" customFormat="1" ht="30" customHeight="1" x14ac:dyDescent="0.3">
      <c r="B122" s="229"/>
      <c r="C122" s="205"/>
      <c r="D122" s="207" t="s">
        <v>68</v>
      </c>
      <c r="E122" s="208" t="s">
        <v>195</v>
      </c>
      <c r="F122" s="208"/>
      <c r="G122" s="208" t="s">
        <v>196</v>
      </c>
      <c r="H122" s="205"/>
      <c r="I122" s="205"/>
      <c r="J122" s="205"/>
      <c r="K122" s="209">
        <f>BL122</f>
        <v>0</v>
      </c>
      <c r="L122" s="205"/>
      <c r="M122" s="229"/>
      <c r="N122" s="230"/>
      <c r="Q122" s="231">
        <f>SUM(Q123:Q131)</f>
        <v>0</v>
      </c>
      <c r="S122" s="231">
        <f>SUM(S123:S131)</f>
        <v>0</v>
      </c>
      <c r="U122" s="232">
        <f>SUM(U123:U131)</f>
        <v>0</v>
      </c>
      <c r="AS122" s="233" t="s">
        <v>74</v>
      </c>
      <c r="AU122" s="234" t="s">
        <v>68</v>
      </c>
      <c r="AV122" s="234" t="s">
        <v>74</v>
      </c>
      <c r="AZ122" s="233" t="s">
        <v>107</v>
      </c>
      <c r="BL122" s="235">
        <f>SUM(BL123:BL131)</f>
        <v>0</v>
      </c>
    </row>
    <row r="123" spans="2:66" s="1" customFormat="1" ht="30" customHeight="1" x14ac:dyDescent="0.3">
      <c r="B123" s="21"/>
      <c r="C123" s="215">
        <v>28</v>
      </c>
      <c r="D123" s="215" t="s">
        <v>133</v>
      </c>
      <c r="E123" s="216" t="s">
        <v>197</v>
      </c>
      <c r="F123" s="156" t="s">
        <v>442</v>
      </c>
      <c r="G123" s="278" t="s">
        <v>456</v>
      </c>
      <c r="H123" s="217" t="s">
        <v>129</v>
      </c>
      <c r="I123" s="240">
        <v>2</v>
      </c>
      <c r="J123" s="157">
        <v>0</v>
      </c>
      <c r="K123" s="219">
        <f t="shared" ref="K123:K126" si="20">ROUND(J123*I123,2)</f>
        <v>0</v>
      </c>
      <c r="L123" s="220" t="s">
        <v>147</v>
      </c>
      <c r="M123" s="221"/>
      <c r="N123" s="222" t="s">
        <v>3</v>
      </c>
      <c r="O123" s="223" t="s">
        <v>40</v>
      </c>
      <c r="P123" s="224">
        <v>0</v>
      </c>
      <c r="Q123" s="224">
        <f t="shared" ref="Q123:Q131" si="21">P123*I123</f>
        <v>0</v>
      </c>
      <c r="R123" s="224">
        <v>0</v>
      </c>
      <c r="S123" s="224">
        <f t="shared" ref="S123:S131" si="22">R123*I123</f>
        <v>0</v>
      </c>
      <c r="T123" s="224">
        <v>0</v>
      </c>
      <c r="U123" s="225">
        <f t="shared" ref="U123:U131" si="23">T123*I123</f>
        <v>0</v>
      </c>
      <c r="AS123" s="226" t="s">
        <v>112</v>
      </c>
      <c r="AU123" s="226" t="s">
        <v>133</v>
      </c>
      <c r="AV123" s="226" t="s">
        <v>75</v>
      </c>
      <c r="AZ123" s="10" t="s">
        <v>107</v>
      </c>
      <c r="BF123" s="227">
        <f t="shared" ref="BF123:BF131" si="24">IF(O123="základní",K123,0)</f>
        <v>0</v>
      </c>
      <c r="BG123" s="227">
        <f t="shared" ref="BG123:BG131" si="25">IF(O123="snížená",K123,0)</f>
        <v>0</v>
      </c>
      <c r="BH123" s="227">
        <f t="shared" ref="BH123:BH131" si="26">IF(O123="zákl. přenesená",K123,0)</f>
        <v>0</v>
      </c>
      <c r="BI123" s="227">
        <f t="shared" ref="BI123:BI131" si="27">IF(O123="sníž. přenesená",K123,0)</f>
        <v>0</v>
      </c>
      <c r="BJ123" s="227">
        <f t="shared" ref="BJ123:BJ131" si="28">IF(O123="nulová",K123,0)</f>
        <v>0</v>
      </c>
      <c r="BK123" s="10" t="s">
        <v>74</v>
      </c>
      <c r="BL123" s="227">
        <f t="shared" ref="BL123:BL131" si="29">ROUND(J123*I123,2)</f>
        <v>0</v>
      </c>
      <c r="BM123" s="10" t="s">
        <v>109</v>
      </c>
      <c r="BN123" s="226" t="s">
        <v>198</v>
      </c>
    </row>
    <row r="124" spans="2:66" s="1" customFormat="1" ht="30" customHeight="1" x14ac:dyDescent="0.3">
      <c r="B124" s="21"/>
      <c r="C124" s="215">
        <v>29</v>
      </c>
      <c r="D124" s="215" t="s">
        <v>133</v>
      </c>
      <c r="E124" s="216" t="s">
        <v>199</v>
      </c>
      <c r="F124" s="156" t="s">
        <v>442</v>
      </c>
      <c r="G124" s="279"/>
      <c r="H124" s="217" t="s">
        <v>129</v>
      </c>
      <c r="I124" s="240">
        <v>1</v>
      </c>
      <c r="J124" s="157">
        <v>0</v>
      </c>
      <c r="K124" s="219">
        <f t="shared" si="20"/>
        <v>0</v>
      </c>
      <c r="L124" s="220" t="s">
        <v>147</v>
      </c>
      <c r="M124" s="221"/>
      <c r="N124" s="222" t="s">
        <v>3</v>
      </c>
      <c r="O124" s="223" t="s">
        <v>40</v>
      </c>
      <c r="P124" s="224">
        <v>0</v>
      </c>
      <c r="Q124" s="224">
        <f t="shared" si="21"/>
        <v>0</v>
      </c>
      <c r="R124" s="224">
        <v>0</v>
      </c>
      <c r="S124" s="224">
        <f t="shared" si="22"/>
        <v>0</v>
      </c>
      <c r="T124" s="224">
        <v>0</v>
      </c>
      <c r="U124" s="225">
        <f t="shared" si="23"/>
        <v>0</v>
      </c>
      <c r="AS124" s="226" t="s">
        <v>112</v>
      </c>
      <c r="AU124" s="226" t="s">
        <v>133</v>
      </c>
      <c r="AV124" s="226" t="s">
        <v>75</v>
      </c>
      <c r="AZ124" s="10" t="s">
        <v>107</v>
      </c>
      <c r="BF124" s="227">
        <f t="shared" si="24"/>
        <v>0</v>
      </c>
      <c r="BG124" s="227">
        <f t="shared" si="25"/>
        <v>0</v>
      </c>
      <c r="BH124" s="227">
        <f t="shared" si="26"/>
        <v>0</v>
      </c>
      <c r="BI124" s="227">
        <f t="shared" si="27"/>
        <v>0</v>
      </c>
      <c r="BJ124" s="227">
        <f t="shared" si="28"/>
        <v>0</v>
      </c>
      <c r="BK124" s="10" t="s">
        <v>74</v>
      </c>
      <c r="BL124" s="227">
        <f t="shared" si="29"/>
        <v>0</v>
      </c>
      <c r="BM124" s="10" t="s">
        <v>109</v>
      </c>
      <c r="BN124" s="226" t="s">
        <v>200</v>
      </c>
    </row>
    <row r="125" spans="2:66" s="1" customFormat="1" ht="30" customHeight="1" x14ac:dyDescent="0.3">
      <c r="B125" s="21"/>
      <c r="C125" s="215">
        <v>30</v>
      </c>
      <c r="D125" s="215" t="s">
        <v>133</v>
      </c>
      <c r="E125" s="216" t="s">
        <v>201</v>
      </c>
      <c r="F125" s="156" t="s">
        <v>442</v>
      </c>
      <c r="G125" s="279"/>
      <c r="H125" s="217" t="s">
        <v>129</v>
      </c>
      <c r="I125" s="240">
        <v>2</v>
      </c>
      <c r="J125" s="157">
        <v>0</v>
      </c>
      <c r="K125" s="219">
        <f t="shared" si="20"/>
        <v>0</v>
      </c>
      <c r="L125" s="220" t="s">
        <v>147</v>
      </c>
      <c r="M125" s="221"/>
      <c r="N125" s="222" t="s">
        <v>3</v>
      </c>
      <c r="O125" s="223" t="s">
        <v>40</v>
      </c>
      <c r="P125" s="224">
        <v>0</v>
      </c>
      <c r="Q125" s="224">
        <f t="shared" si="21"/>
        <v>0</v>
      </c>
      <c r="R125" s="224">
        <v>0</v>
      </c>
      <c r="S125" s="224">
        <f t="shared" si="22"/>
        <v>0</v>
      </c>
      <c r="T125" s="224">
        <v>0</v>
      </c>
      <c r="U125" s="225">
        <f t="shared" si="23"/>
        <v>0</v>
      </c>
      <c r="AS125" s="226" t="s">
        <v>112</v>
      </c>
      <c r="AU125" s="226" t="s">
        <v>133</v>
      </c>
      <c r="AV125" s="226" t="s">
        <v>75</v>
      </c>
      <c r="AZ125" s="10" t="s">
        <v>107</v>
      </c>
      <c r="BF125" s="227">
        <f t="shared" si="24"/>
        <v>0</v>
      </c>
      <c r="BG125" s="227">
        <f t="shared" si="25"/>
        <v>0</v>
      </c>
      <c r="BH125" s="227">
        <f t="shared" si="26"/>
        <v>0</v>
      </c>
      <c r="BI125" s="227">
        <f t="shared" si="27"/>
        <v>0</v>
      </c>
      <c r="BJ125" s="227">
        <f t="shared" si="28"/>
        <v>0</v>
      </c>
      <c r="BK125" s="10" t="s">
        <v>74</v>
      </c>
      <c r="BL125" s="227">
        <f t="shared" si="29"/>
        <v>0</v>
      </c>
      <c r="BM125" s="10" t="s">
        <v>109</v>
      </c>
      <c r="BN125" s="226" t="s">
        <v>202</v>
      </c>
    </row>
    <row r="126" spans="2:66" s="1" customFormat="1" ht="30" customHeight="1" x14ac:dyDescent="0.3">
      <c r="B126" s="21"/>
      <c r="C126" s="215">
        <v>31</v>
      </c>
      <c r="D126" s="215" t="s">
        <v>133</v>
      </c>
      <c r="E126" s="216" t="s">
        <v>203</v>
      </c>
      <c r="F126" s="156" t="s">
        <v>442</v>
      </c>
      <c r="G126" s="279"/>
      <c r="H126" s="217" t="s">
        <v>129</v>
      </c>
      <c r="I126" s="240">
        <v>2</v>
      </c>
      <c r="J126" s="157">
        <v>0</v>
      </c>
      <c r="K126" s="219">
        <f t="shared" si="20"/>
        <v>0</v>
      </c>
      <c r="L126" s="220" t="s">
        <v>147</v>
      </c>
      <c r="M126" s="221"/>
      <c r="N126" s="222" t="s">
        <v>3</v>
      </c>
      <c r="O126" s="223" t="s">
        <v>40</v>
      </c>
      <c r="P126" s="224">
        <v>0</v>
      </c>
      <c r="Q126" s="224">
        <f t="shared" si="21"/>
        <v>0</v>
      </c>
      <c r="R126" s="224">
        <v>0</v>
      </c>
      <c r="S126" s="224">
        <f t="shared" si="22"/>
        <v>0</v>
      </c>
      <c r="T126" s="224">
        <v>0</v>
      </c>
      <c r="U126" s="225">
        <f t="shared" si="23"/>
        <v>0</v>
      </c>
      <c r="AS126" s="226" t="s">
        <v>112</v>
      </c>
      <c r="AU126" s="226" t="s">
        <v>133</v>
      </c>
      <c r="AV126" s="226" t="s">
        <v>75</v>
      </c>
      <c r="AZ126" s="10" t="s">
        <v>107</v>
      </c>
      <c r="BF126" s="227">
        <f t="shared" si="24"/>
        <v>0</v>
      </c>
      <c r="BG126" s="227">
        <f t="shared" si="25"/>
        <v>0</v>
      </c>
      <c r="BH126" s="227">
        <f t="shared" si="26"/>
        <v>0</v>
      </c>
      <c r="BI126" s="227">
        <f t="shared" si="27"/>
        <v>0</v>
      </c>
      <c r="BJ126" s="227">
        <f t="shared" si="28"/>
        <v>0</v>
      </c>
      <c r="BK126" s="10" t="s">
        <v>74</v>
      </c>
      <c r="BL126" s="227">
        <f t="shared" si="29"/>
        <v>0</v>
      </c>
      <c r="BM126" s="10" t="s">
        <v>109</v>
      </c>
      <c r="BN126" s="226" t="s">
        <v>204</v>
      </c>
    </row>
    <row r="127" spans="2:66" s="1" customFormat="1" ht="30" customHeight="1" x14ac:dyDescent="0.3">
      <c r="B127" s="21"/>
      <c r="C127" s="215">
        <v>32</v>
      </c>
      <c r="D127" s="215" t="s">
        <v>133</v>
      </c>
      <c r="E127" s="216" t="s">
        <v>453</v>
      </c>
      <c r="F127" s="156" t="s">
        <v>442</v>
      </c>
      <c r="G127" s="279"/>
      <c r="H127" s="217" t="s">
        <v>129</v>
      </c>
      <c r="I127" s="240">
        <v>18</v>
      </c>
      <c r="J127" s="157">
        <v>0</v>
      </c>
      <c r="K127" s="219">
        <f>ROUND(J127*I127,2)</f>
        <v>0</v>
      </c>
      <c r="L127" s="220" t="s">
        <v>147</v>
      </c>
      <c r="M127" s="221"/>
      <c r="N127" s="222" t="s">
        <v>3</v>
      </c>
      <c r="O127" s="223" t="s">
        <v>40</v>
      </c>
      <c r="P127" s="224">
        <v>0</v>
      </c>
      <c r="Q127" s="224">
        <f t="shared" si="21"/>
        <v>0</v>
      </c>
      <c r="R127" s="224">
        <v>0</v>
      </c>
      <c r="S127" s="224">
        <f t="shared" si="22"/>
        <v>0</v>
      </c>
      <c r="T127" s="224">
        <v>0</v>
      </c>
      <c r="U127" s="225">
        <f t="shared" si="23"/>
        <v>0</v>
      </c>
      <c r="AS127" s="226" t="s">
        <v>112</v>
      </c>
      <c r="AU127" s="226" t="s">
        <v>133</v>
      </c>
      <c r="AV127" s="226" t="s">
        <v>75</v>
      </c>
      <c r="AZ127" s="10" t="s">
        <v>107</v>
      </c>
      <c r="BF127" s="227">
        <f t="shared" si="24"/>
        <v>0</v>
      </c>
      <c r="BG127" s="227">
        <f t="shared" si="25"/>
        <v>0</v>
      </c>
      <c r="BH127" s="227">
        <f t="shared" si="26"/>
        <v>0</v>
      </c>
      <c r="BI127" s="227">
        <f t="shared" si="27"/>
        <v>0</v>
      </c>
      <c r="BJ127" s="227">
        <f t="shared" si="28"/>
        <v>0</v>
      </c>
      <c r="BK127" s="10" t="s">
        <v>74</v>
      </c>
      <c r="BL127" s="227">
        <f t="shared" si="29"/>
        <v>0</v>
      </c>
      <c r="BM127" s="10" t="s">
        <v>109</v>
      </c>
      <c r="BN127" s="226" t="s">
        <v>205</v>
      </c>
    </row>
    <row r="128" spans="2:66" s="1" customFormat="1" ht="30" customHeight="1" x14ac:dyDescent="0.3">
      <c r="B128" s="21"/>
      <c r="C128" s="215">
        <v>33</v>
      </c>
      <c r="D128" s="215" t="s">
        <v>133</v>
      </c>
      <c r="E128" s="216" t="s">
        <v>206</v>
      </c>
      <c r="F128" s="156" t="s">
        <v>442</v>
      </c>
      <c r="G128" s="279"/>
      <c r="H128" s="217" t="s">
        <v>129</v>
      </c>
      <c r="I128" s="240">
        <v>15</v>
      </c>
      <c r="J128" s="157">
        <v>0</v>
      </c>
      <c r="K128" s="219">
        <f>ROUND(J128*I128,2)</f>
        <v>0</v>
      </c>
      <c r="L128" s="220" t="s">
        <v>147</v>
      </c>
      <c r="M128" s="221"/>
      <c r="N128" s="222" t="s">
        <v>3</v>
      </c>
      <c r="O128" s="223" t="s">
        <v>40</v>
      </c>
      <c r="P128" s="224">
        <v>0</v>
      </c>
      <c r="Q128" s="224">
        <f t="shared" si="21"/>
        <v>0</v>
      </c>
      <c r="R128" s="224">
        <v>0</v>
      </c>
      <c r="S128" s="224">
        <f t="shared" si="22"/>
        <v>0</v>
      </c>
      <c r="T128" s="224">
        <v>0</v>
      </c>
      <c r="U128" s="225">
        <f t="shared" si="23"/>
        <v>0</v>
      </c>
      <c r="AS128" s="226" t="s">
        <v>112</v>
      </c>
      <c r="AU128" s="226" t="s">
        <v>133</v>
      </c>
      <c r="AV128" s="226" t="s">
        <v>75</v>
      </c>
      <c r="AZ128" s="10" t="s">
        <v>107</v>
      </c>
      <c r="BF128" s="227">
        <f t="shared" si="24"/>
        <v>0</v>
      </c>
      <c r="BG128" s="227">
        <f t="shared" si="25"/>
        <v>0</v>
      </c>
      <c r="BH128" s="227">
        <f t="shared" si="26"/>
        <v>0</v>
      </c>
      <c r="BI128" s="227">
        <f t="shared" si="27"/>
        <v>0</v>
      </c>
      <c r="BJ128" s="227">
        <f t="shared" si="28"/>
        <v>0</v>
      </c>
      <c r="BK128" s="10" t="s">
        <v>74</v>
      </c>
      <c r="BL128" s="227">
        <f t="shared" si="29"/>
        <v>0</v>
      </c>
      <c r="BM128" s="10" t="s">
        <v>109</v>
      </c>
      <c r="BN128" s="226" t="s">
        <v>207</v>
      </c>
    </row>
    <row r="129" spans="2:66" s="1" customFormat="1" ht="30" customHeight="1" x14ac:dyDescent="0.3">
      <c r="B129" s="21"/>
      <c r="C129" s="215">
        <v>34</v>
      </c>
      <c r="D129" s="215" t="s">
        <v>133</v>
      </c>
      <c r="E129" s="216" t="s">
        <v>208</v>
      </c>
      <c r="F129" s="156" t="s">
        <v>442</v>
      </c>
      <c r="G129" s="279"/>
      <c r="H129" s="217" t="s">
        <v>129</v>
      </c>
      <c r="I129" s="240">
        <v>15</v>
      </c>
      <c r="J129" s="157">
        <v>0</v>
      </c>
      <c r="K129" s="219">
        <f>ROUND(J129*I129,2)</f>
        <v>0</v>
      </c>
      <c r="L129" s="220" t="s">
        <v>147</v>
      </c>
      <c r="M129" s="221"/>
      <c r="N129" s="222" t="s">
        <v>3</v>
      </c>
      <c r="O129" s="223" t="s">
        <v>40</v>
      </c>
      <c r="P129" s="224">
        <v>0</v>
      </c>
      <c r="Q129" s="224">
        <f t="shared" si="21"/>
        <v>0</v>
      </c>
      <c r="R129" s="224">
        <v>0</v>
      </c>
      <c r="S129" s="224">
        <f t="shared" si="22"/>
        <v>0</v>
      </c>
      <c r="T129" s="224">
        <v>0</v>
      </c>
      <c r="U129" s="225">
        <f t="shared" si="23"/>
        <v>0</v>
      </c>
      <c r="AS129" s="226" t="s">
        <v>112</v>
      </c>
      <c r="AU129" s="226" t="s">
        <v>133</v>
      </c>
      <c r="AV129" s="226" t="s">
        <v>75</v>
      </c>
      <c r="AZ129" s="10" t="s">
        <v>107</v>
      </c>
      <c r="BF129" s="227">
        <f t="shared" si="24"/>
        <v>0</v>
      </c>
      <c r="BG129" s="227">
        <f t="shared" si="25"/>
        <v>0</v>
      </c>
      <c r="BH129" s="227">
        <f t="shared" si="26"/>
        <v>0</v>
      </c>
      <c r="BI129" s="227">
        <f t="shared" si="27"/>
        <v>0</v>
      </c>
      <c r="BJ129" s="227">
        <f t="shared" si="28"/>
        <v>0</v>
      </c>
      <c r="BK129" s="10" t="s">
        <v>74</v>
      </c>
      <c r="BL129" s="227">
        <f t="shared" si="29"/>
        <v>0</v>
      </c>
      <c r="BM129" s="10" t="s">
        <v>109</v>
      </c>
      <c r="BN129" s="226" t="s">
        <v>209</v>
      </c>
    </row>
    <row r="130" spans="2:66" s="1" customFormat="1" ht="30" customHeight="1" x14ac:dyDescent="0.3">
      <c r="B130" s="21"/>
      <c r="C130" s="215">
        <v>35</v>
      </c>
      <c r="D130" s="215" t="s">
        <v>133</v>
      </c>
      <c r="E130" s="216" t="s">
        <v>454</v>
      </c>
      <c r="F130" s="156" t="s">
        <v>442</v>
      </c>
      <c r="G130" s="279"/>
      <c r="H130" s="217" t="s">
        <v>129</v>
      </c>
      <c r="I130" s="240">
        <v>1</v>
      </c>
      <c r="J130" s="157">
        <v>0</v>
      </c>
      <c r="K130" s="219">
        <f>ROUND(J130*I130,2)</f>
        <v>0</v>
      </c>
      <c r="L130" s="220" t="s">
        <v>147</v>
      </c>
      <c r="M130" s="221"/>
      <c r="N130" s="222" t="s">
        <v>3</v>
      </c>
      <c r="O130" s="223" t="s">
        <v>40</v>
      </c>
      <c r="P130" s="224">
        <v>0</v>
      </c>
      <c r="Q130" s="224">
        <f t="shared" si="21"/>
        <v>0</v>
      </c>
      <c r="R130" s="224">
        <v>0</v>
      </c>
      <c r="S130" s="224">
        <f t="shared" si="22"/>
        <v>0</v>
      </c>
      <c r="T130" s="224">
        <v>0</v>
      </c>
      <c r="U130" s="225">
        <f t="shared" si="23"/>
        <v>0</v>
      </c>
      <c r="AS130" s="226" t="s">
        <v>112</v>
      </c>
      <c r="AU130" s="226" t="s">
        <v>133</v>
      </c>
      <c r="AV130" s="226" t="s">
        <v>75</v>
      </c>
      <c r="AZ130" s="10" t="s">
        <v>107</v>
      </c>
      <c r="BF130" s="227">
        <f t="shared" si="24"/>
        <v>0</v>
      </c>
      <c r="BG130" s="227">
        <f t="shared" si="25"/>
        <v>0</v>
      </c>
      <c r="BH130" s="227">
        <f t="shared" si="26"/>
        <v>0</v>
      </c>
      <c r="BI130" s="227">
        <f t="shared" si="27"/>
        <v>0</v>
      </c>
      <c r="BJ130" s="227">
        <f t="shared" si="28"/>
        <v>0</v>
      </c>
      <c r="BK130" s="10" t="s">
        <v>74</v>
      </c>
      <c r="BL130" s="227">
        <f t="shared" si="29"/>
        <v>0</v>
      </c>
      <c r="BM130" s="10" t="s">
        <v>109</v>
      </c>
      <c r="BN130" s="226" t="s">
        <v>210</v>
      </c>
    </row>
    <row r="131" spans="2:66" s="1" customFormat="1" ht="30" customHeight="1" x14ac:dyDescent="0.3">
      <c r="B131" s="21"/>
      <c r="C131" s="215">
        <v>36</v>
      </c>
      <c r="D131" s="215" t="s">
        <v>133</v>
      </c>
      <c r="E131" s="216" t="s">
        <v>455</v>
      </c>
      <c r="F131" s="156" t="s">
        <v>442</v>
      </c>
      <c r="G131" s="280"/>
      <c r="H131" s="217" t="s">
        <v>129</v>
      </c>
      <c r="I131" s="240">
        <v>2</v>
      </c>
      <c r="J131" s="157">
        <v>0</v>
      </c>
      <c r="K131" s="219">
        <f>ROUND(J131*I131,2)</f>
        <v>0</v>
      </c>
      <c r="L131" s="220" t="s">
        <v>147</v>
      </c>
      <c r="M131" s="221"/>
      <c r="N131" s="222" t="s">
        <v>3</v>
      </c>
      <c r="O131" s="223" t="s">
        <v>40</v>
      </c>
      <c r="P131" s="224">
        <v>0</v>
      </c>
      <c r="Q131" s="224">
        <f t="shared" si="21"/>
        <v>0</v>
      </c>
      <c r="R131" s="224">
        <v>0</v>
      </c>
      <c r="S131" s="224">
        <f t="shared" si="22"/>
        <v>0</v>
      </c>
      <c r="T131" s="224">
        <v>0</v>
      </c>
      <c r="U131" s="225">
        <f t="shared" si="23"/>
        <v>0</v>
      </c>
      <c r="AS131" s="226" t="s">
        <v>112</v>
      </c>
      <c r="AU131" s="226" t="s">
        <v>133</v>
      </c>
      <c r="AV131" s="226" t="s">
        <v>75</v>
      </c>
      <c r="AZ131" s="10" t="s">
        <v>107</v>
      </c>
      <c r="BF131" s="227">
        <f t="shared" si="24"/>
        <v>0</v>
      </c>
      <c r="BG131" s="227">
        <f t="shared" si="25"/>
        <v>0</v>
      </c>
      <c r="BH131" s="227">
        <f t="shared" si="26"/>
        <v>0</v>
      </c>
      <c r="BI131" s="227">
        <f t="shared" si="27"/>
        <v>0</v>
      </c>
      <c r="BJ131" s="227">
        <f t="shared" si="28"/>
        <v>0</v>
      </c>
      <c r="BK131" s="10" t="s">
        <v>74</v>
      </c>
      <c r="BL131" s="227">
        <f t="shared" si="29"/>
        <v>0</v>
      </c>
      <c r="BM131" s="10" t="s">
        <v>109</v>
      </c>
      <c r="BN131" s="226" t="s">
        <v>211</v>
      </c>
    </row>
    <row r="132" spans="2:66" s="1" customFormat="1" ht="6.95" customHeight="1" x14ac:dyDescent="0.3">
      <c r="B132" s="29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21"/>
    </row>
  </sheetData>
  <sheetProtection algorithmName="SHA-512" hashValue="UO1jOwDxIg6wCYjKPYTG/ic3PwJTdhFBCb7ZpFfmZGlqmngqWCOcvs9iYg3msnapoe4ICE+vJD2KjQOD+4g0mA==" saltValue="fd8ENiOke74fpmvmgFGPUg==" spinCount="100000" sheet="1" objects="1" scenarios="1" selectLockedCells="1"/>
  <autoFilter ref="C89:L131" xr:uid="{00000000-0009-0000-0000-000008000000}"/>
  <mergeCells count="14">
    <mergeCell ref="M2:W2"/>
    <mergeCell ref="E52:I52"/>
    <mergeCell ref="E54:I54"/>
    <mergeCell ref="E78:I78"/>
    <mergeCell ref="E80:I80"/>
    <mergeCell ref="G123:G131"/>
    <mergeCell ref="G101:G119"/>
    <mergeCell ref="G93:G99"/>
    <mergeCell ref="E82:I82"/>
    <mergeCell ref="E7:I7"/>
    <mergeCell ref="E9:I9"/>
    <mergeCell ref="E11:I11"/>
    <mergeCell ref="E29:I29"/>
    <mergeCell ref="E50:I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N123"/>
  <sheetViews>
    <sheetView showGridLines="0" topLeftCell="A88" workbookViewId="0">
      <selection activeCell="F106" sqref="F106"/>
    </sheetView>
  </sheetViews>
  <sheetFormatPr defaultRowHeight="10.1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6" width="38.33203125" customWidth="1"/>
    <col min="7" max="7" width="50.83203125" customWidth="1"/>
    <col min="8" max="8" width="7.5" customWidth="1"/>
    <col min="9" max="9" width="14" customWidth="1"/>
    <col min="10" max="10" width="15.83203125" customWidth="1"/>
    <col min="11" max="12" width="22.33203125" customWidth="1"/>
    <col min="13" max="13" width="9.33203125" customWidth="1"/>
    <col min="14" max="14" width="10.83203125" hidden="1" customWidth="1"/>
    <col min="15" max="15" width="9.33203125" hidden="1"/>
    <col min="16" max="21" width="14.1640625" hidden="1" customWidth="1"/>
    <col min="22" max="22" width="16.33203125" hidden="1" customWidth="1"/>
    <col min="23" max="23" width="12.33203125" customWidth="1"/>
    <col min="24" max="24" width="16.33203125" customWidth="1"/>
    <col min="25" max="25" width="12.33203125" customWidth="1"/>
    <col min="26" max="26" width="15" customWidth="1"/>
    <col min="27" max="27" width="11" customWidth="1"/>
    <col min="28" max="28" width="15" customWidth="1"/>
    <col min="29" max="29" width="16.33203125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2" spans="2:47" ht="36.950000000000003" customHeight="1" x14ac:dyDescent="0.3">
      <c r="M2" s="249" t="s">
        <v>6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AU2" s="10" t="s">
        <v>85</v>
      </c>
    </row>
    <row r="3" spans="2:47" ht="6.95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AU3" s="10" t="s">
        <v>75</v>
      </c>
    </row>
    <row r="4" spans="2:47" ht="24.95" customHeight="1" x14ac:dyDescent="0.3">
      <c r="B4" s="13"/>
      <c r="D4" s="14" t="s">
        <v>87</v>
      </c>
      <c r="M4" s="13"/>
      <c r="N4" s="163" t="s">
        <v>11</v>
      </c>
      <c r="AU4" s="10" t="s">
        <v>4</v>
      </c>
    </row>
    <row r="5" spans="2:47" ht="6.95" customHeight="1" x14ac:dyDescent="0.3">
      <c r="B5" s="13"/>
      <c r="M5" s="13"/>
    </row>
    <row r="6" spans="2:47" ht="12" customHeight="1" x14ac:dyDescent="0.3">
      <c r="B6" s="13"/>
      <c r="D6" s="19" t="s">
        <v>15</v>
      </c>
      <c r="M6" s="13"/>
    </row>
    <row r="7" spans="2:47" ht="16.5" customHeight="1" x14ac:dyDescent="0.3">
      <c r="B7" s="13"/>
      <c r="E7" s="282" t="str">
        <f>'Rekapitulace stavby'!K6</f>
        <v>ZŠ Hornická</v>
      </c>
      <c r="F7" s="282"/>
      <c r="G7" s="283"/>
      <c r="H7" s="283"/>
      <c r="I7" s="283"/>
      <c r="M7" s="13"/>
    </row>
    <row r="8" spans="2:47" ht="12" customHeight="1" x14ac:dyDescent="0.3">
      <c r="B8" s="13"/>
      <c r="D8" s="19" t="s">
        <v>88</v>
      </c>
      <c r="M8" s="13"/>
    </row>
    <row r="9" spans="2:47" s="1" customFormat="1" ht="16.5" customHeight="1" x14ac:dyDescent="0.3">
      <c r="B9" s="21"/>
      <c r="E9" s="282" t="s">
        <v>439</v>
      </c>
      <c r="F9" s="282"/>
      <c r="G9" s="281"/>
      <c r="H9" s="281"/>
      <c r="I9" s="281"/>
      <c r="M9" s="21"/>
    </row>
    <row r="10" spans="2:47" s="1" customFormat="1" ht="12" customHeight="1" x14ac:dyDescent="0.3">
      <c r="B10" s="21"/>
      <c r="D10" s="19" t="s">
        <v>89</v>
      </c>
      <c r="M10" s="21"/>
    </row>
    <row r="11" spans="2:47" s="1" customFormat="1" ht="30" customHeight="1" x14ac:dyDescent="0.3">
      <c r="B11" s="21"/>
      <c r="E11" s="245" t="s">
        <v>212</v>
      </c>
      <c r="F11" s="245"/>
      <c r="G11" s="281"/>
      <c r="H11" s="281"/>
      <c r="I11" s="281"/>
      <c r="M11" s="21"/>
    </row>
    <row r="12" spans="2:47" s="1" customFormat="1" x14ac:dyDescent="0.3">
      <c r="B12" s="21"/>
      <c r="M12" s="21"/>
    </row>
    <row r="13" spans="2:47" s="1" customFormat="1" ht="12" customHeight="1" x14ac:dyDescent="0.3">
      <c r="B13" s="21"/>
      <c r="D13" s="19" t="s">
        <v>17</v>
      </c>
      <c r="G13" s="17" t="s">
        <v>3</v>
      </c>
      <c r="J13" s="19" t="s">
        <v>18</v>
      </c>
      <c r="K13" s="17" t="s">
        <v>3</v>
      </c>
      <c r="M13" s="21"/>
    </row>
    <row r="14" spans="2:47" s="1" customFormat="1" ht="12" customHeight="1" x14ac:dyDescent="0.3">
      <c r="B14" s="21"/>
      <c r="D14" s="19" t="s">
        <v>19</v>
      </c>
      <c r="G14" s="17" t="s">
        <v>20</v>
      </c>
      <c r="J14" s="19" t="s">
        <v>21</v>
      </c>
      <c r="K14" s="161" t="str">
        <f>'Rekapitulace stavby'!AN8</f>
        <v>22. 8. 2023</v>
      </c>
      <c r="M14" s="21"/>
    </row>
    <row r="15" spans="2:47" s="1" customFormat="1" ht="10.9" customHeight="1" x14ac:dyDescent="0.3">
      <c r="B15" s="21"/>
      <c r="M15" s="21"/>
    </row>
    <row r="16" spans="2:47" s="1" customFormat="1" ht="12" customHeight="1" x14ac:dyDescent="0.3">
      <c r="B16" s="21"/>
      <c r="D16" s="19" t="s">
        <v>23</v>
      </c>
      <c r="J16" s="19" t="s">
        <v>24</v>
      </c>
      <c r="K16" s="17" t="s">
        <v>3</v>
      </c>
      <c r="M16" s="21"/>
    </row>
    <row r="17" spans="2:13" s="1" customFormat="1" ht="18" customHeight="1" x14ac:dyDescent="0.3">
      <c r="B17" s="21"/>
      <c r="E17" s="17" t="s">
        <v>25</v>
      </c>
      <c r="F17" s="17"/>
      <c r="J17" s="19" t="s">
        <v>26</v>
      </c>
      <c r="K17" s="17" t="s">
        <v>3</v>
      </c>
      <c r="M17" s="21"/>
    </row>
    <row r="18" spans="2:13" s="1" customFormat="1" ht="6.95" customHeight="1" x14ac:dyDescent="0.3">
      <c r="B18" s="21"/>
      <c r="M18" s="21"/>
    </row>
    <row r="19" spans="2:13" s="1" customFormat="1" ht="12" customHeight="1" x14ac:dyDescent="0.3">
      <c r="B19" s="21"/>
      <c r="D19" s="19" t="s">
        <v>27</v>
      </c>
      <c r="J19" s="19" t="s">
        <v>24</v>
      </c>
      <c r="K19" s="17" t="s">
        <v>3</v>
      </c>
      <c r="M19" s="21"/>
    </row>
    <row r="20" spans="2:13" s="1" customFormat="1" ht="18" customHeight="1" x14ac:dyDescent="0.3">
      <c r="B20" s="21"/>
      <c r="E20" s="17" t="s">
        <v>20</v>
      </c>
      <c r="F20" s="17"/>
      <c r="J20" s="19" t="s">
        <v>26</v>
      </c>
      <c r="K20" s="17" t="s">
        <v>3</v>
      </c>
      <c r="M20" s="21"/>
    </row>
    <row r="21" spans="2:13" s="1" customFormat="1" ht="6.95" customHeight="1" x14ac:dyDescent="0.3">
      <c r="B21" s="21"/>
      <c r="M21" s="21"/>
    </row>
    <row r="22" spans="2:13" s="1" customFormat="1" ht="12" customHeight="1" x14ac:dyDescent="0.3">
      <c r="B22" s="21"/>
      <c r="D22" s="19" t="s">
        <v>28</v>
      </c>
      <c r="J22" s="19" t="s">
        <v>24</v>
      </c>
      <c r="K22" s="17" t="s">
        <v>3</v>
      </c>
      <c r="M22" s="21"/>
    </row>
    <row r="23" spans="2:13" s="1" customFormat="1" ht="18" customHeight="1" x14ac:dyDescent="0.3">
      <c r="B23" s="21"/>
      <c r="E23" s="17" t="s">
        <v>29</v>
      </c>
      <c r="F23" s="17"/>
      <c r="J23" s="19" t="s">
        <v>26</v>
      </c>
      <c r="K23" s="17" t="s">
        <v>3</v>
      </c>
      <c r="M23" s="21"/>
    </row>
    <row r="24" spans="2:13" s="1" customFormat="1" ht="6.95" customHeight="1" x14ac:dyDescent="0.3">
      <c r="B24" s="21"/>
      <c r="M24" s="21"/>
    </row>
    <row r="25" spans="2:13" s="1" customFormat="1" ht="12" customHeight="1" x14ac:dyDescent="0.3">
      <c r="B25" s="21"/>
      <c r="D25" s="19" t="s">
        <v>31</v>
      </c>
      <c r="J25" s="19" t="s">
        <v>24</v>
      </c>
      <c r="K25" s="17" t="s">
        <v>3</v>
      </c>
      <c r="M25" s="21"/>
    </row>
    <row r="26" spans="2:13" s="1" customFormat="1" ht="18" customHeight="1" x14ac:dyDescent="0.3">
      <c r="B26" s="21"/>
      <c r="E26" s="17" t="s">
        <v>32</v>
      </c>
      <c r="F26" s="17"/>
      <c r="J26" s="19" t="s">
        <v>26</v>
      </c>
      <c r="K26" s="17" t="s">
        <v>3</v>
      </c>
      <c r="M26" s="21"/>
    </row>
    <row r="27" spans="2:13" s="1" customFormat="1" ht="6.95" customHeight="1" x14ac:dyDescent="0.3">
      <c r="B27" s="21"/>
      <c r="M27" s="21"/>
    </row>
    <row r="28" spans="2:13" s="1" customFormat="1" ht="12" customHeight="1" x14ac:dyDescent="0.3">
      <c r="B28" s="21"/>
      <c r="D28" s="19" t="s">
        <v>33</v>
      </c>
      <c r="M28" s="21"/>
    </row>
    <row r="29" spans="2:13" s="164" customFormat="1" ht="71.25" customHeight="1" x14ac:dyDescent="0.3">
      <c r="B29" s="165"/>
      <c r="E29" s="259" t="s">
        <v>34</v>
      </c>
      <c r="F29" s="259"/>
      <c r="G29" s="259"/>
      <c r="H29" s="259"/>
      <c r="I29" s="259"/>
      <c r="M29" s="165"/>
    </row>
    <row r="30" spans="2:13" s="1" customFormat="1" ht="6.95" customHeight="1" x14ac:dyDescent="0.3">
      <c r="B30" s="21"/>
      <c r="M30" s="21"/>
    </row>
    <row r="31" spans="2:13" s="1" customFormat="1" ht="6.95" customHeight="1" x14ac:dyDescent="0.3">
      <c r="B31" s="21"/>
      <c r="D31" s="37"/>
      <c r="E31" s="37"/>
      <c r="F31" s="37"/>
      <c r="G31" s="37"/>
      <c r="H31" s="37"/>
      <c r="I31" s="37"/>
      <c r="J31" s="37"/>
      <c r="K31" s="37"/>
      <c r="L31" s="37"/>
      <c r="M31" s="21"/>
    </row>
    <row r="32" spans="2:13" s="1" customFormat="1" ht="25.35" customHeight="1" x14ac:dyDescent="0.3">
      <c r="B32" s="21"/>
      <c r="D32" s="166" t="s">
        <v>35</v>
      </c>
      <c r="K32" s="162">
        <f>ROUND(K88, 2)</f>
        <v>0</v>
      </c>
      <c r="M32" s="21"/>
    </row>
    <row r="33" spans="2:13" s="1" customFormat="1" ht="6.95" customHeight="1" x14ac:dyDescent="0.3">
      <c r="B33" s="21"/>
      <c r="D33" s="37"/>
      <c r="E33" s="37"/>
      <c r="F33" s="37"/>
      <c r="G33" s="37"/>
      <c r="H33" s="37"/>
      <c r="I33" s="37"/>
      <c r="J33" s="37"/>
      <c r="K33" s="37"/>
      <c r="L33" s="37"/>
      <c r="M33" s="21"/>
    </row>
    <row r="34" spans="2:13" s="1" customFormat="1" ht="14.45" customHeight="1" x14ac:dyDescent="0.3">
      <c r="B34" s="21"/>
      <c r="G34" s="159" t="s">
        <v>37</v>
      </c>
      <c r="J34" s="159" t="s">
        <v>36</v>
      </c>
      <c r="K34" s="159" t="s">
        <v>38</v>
      </c>
      <c r="M34" s="21"/>
    </row>
    <row r="35" spans="2:13" s="1" customFormat="1" ht="14.45" customHeight="1" x14ac:dyDescent="0.3">
      <c r="B35" s="21"/>
      <c r="D35" s="160" t="s">
        <v>39</v>
      </c>
      <c r="E35" s="19" t="s">
        <v>40</v>
      </c>
      <c r="F35" s="19"/>
      <c r="G35" s="66">
        <f>ROUND((SUM(BF88:BF122)),  2)</f>
        <v>0</v>
      </c>
      <c r="J35" s="167">
        <v>0.21</v>
      </c>
      <c r="K35" s="66">
        <f>ROUND(((SUM(BF88:BF122))*J35),  2)</f>
        <v>0</v>
      </c>
      <c r="M35" s="21"/>
    </row>
    <row r="36" spans="2:13" s="1" customFormat="1" ht="14.45" customHeight="1" x14ac:dyDescent="0.3">
      <c r="B36" s="21"/>
      <c r="E36" s="19" t="s">
        <v>41</v>
      </c>
      <c r="F36" s="19"/>
      <c r="G36" s="66">
        <f>ROUND((SUM(BG88:BG122)),  2)</f>
        <v>0</v>
      </c>
      <c r="J36" s="167">
        <v>0.12</v>
      </c>
      <c r="K36" s="66">
        <f>ROUND(((SUM(BG88:BG122))*J36),  2)</f>
        <v>0</v>
      </c>
      <c r="M36" s="21"/>
    </row>
    <row r="37" spans="2:13" s="1" customFormat="1" ht="14.45" hidden="1" customHeight="1" x14ac:dyDescent="0.3">
      <c r="B37" s="21"/>
      <c r="E37" s="19" t="s">
        <v>42</v>
      </c>
      <c r="F37" s="19"/>
      <c r="G37" s="66">
        <f>ROUND((SUM(BH88:BH122)),  2)</f>
        <v>0</v>
      </c>
      <c r="J37" s="167">
        <v>0.21</v>
      </c>
      <c r="K37" s="66">
        <f>0</f>
        <v>0</v>
      </c>
      <c r="M37" s="21"/>
    </row>
    <row r="38" spans="2:13" s="1" customFormat="1" ht="14.45" hidden="1" customHeight="1" x14ac:dyDescent="0.3">
      <c r="B38" s="21"/>
      <c r="E38" s="19" t="s">
        <v>43</v>
      </c>
      <c r="F38" s="19"/>
      <c r="G38" s="66">
        <f>ROUND((SUM(BI88:BI122)),  2)</f>
        <v>0</v>
      </c>
      <c r="J38" s="167">
        <v>0.12</v>
      </c>
      <c r="K38" s="66">
        <f>0</f>
        <v>0</v>
      </c>
      <c r="M38" s="21"/>
    </row>
    <row r="39" spans="2:13" s="1" customFormat="1" ht="14.45" hidden="1" customHeight="1" x14ac:dyDescent="0.3">
      <c r="B39" s="21"/>
      <c r="E39" s="19" t="s">
        <v>44</v>
      </c>
      <c r="F39" s="19"/>
      <c r="G39" s="66">
        <f>ROUND((SUM(BJ88:BJ122)),  2)</f>
        <v>0</v>
      </c>
      <c r="J39" s="167">
        <v>0</v>
      </c>
      <c r="K39" s="66">
        <f>0</f>
        <v>0</v>
      </c>
      <c r="M39" s="21"/>
    </row>
    <row r="40" spans="2:13" s="1" customFormat="1" ht="6.95" customHeight="1" x14ac:dyDescent="0.3">
      <c r="B40" s="21"/>
      <c r="M40" s="21"/>
    </row>
    <row r="41" spans="2:13" s="1" customFormat="1" ht="25.35" customHeight="1" x14ac:dyDescent="0.3">
      <c r="B41" s="21"/>
      <c r="C41" s="168"/>
      <c r="D41" s="169" t="s">
        <v>45</v>
      </c>
      <c r="E41" s="40"/>
      <c r="F41" s="40"/>
      <c r="G41" s="40"/>
      <c r="H41" s="170" t="s">
        <v>46</v>
      </c>
      <c r="I41" s="171" t="s">
        <v>47</v>
      </c>
      <c r="J41" s="40"/>
      <c r="K41" s="172">
        <f>SUM(K32:K39)</f>
        <v>0</v>
      </c>
      <c r="L41" s="173"/>
      <c r="M41" s="21"/>
    </row>
    <row r="42" spans="2:13" s="1" customFormat="1" ht="14.45" customHeight="1" x14ac:dyDescent="0.3"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1"/>
    </row>
    <row r="46" spans="2:13" s="1" customFormat="1" ht="6.95" customHeight="1" x14ac:dyDescent="0.3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21"/>
    </row>
    <row r="47" spans="2:13" s="1" customFormat="1" ht="24.95" customHeight="1" x14ac:dyDescent="0.3">
      <c r="B47" s="21"/>
      <c r="C47" s="14" t="s">
        <v>90</v>
      </c>
      <c r="M47" s="21"/>
    </row>
    <row r="48" spans="2:13" s="1" customFormat="1" ht="6.95" customHeight="1" x14ac:dyDescent="0.3">
      <c r="B48" s="21"/>
      <c r="M48" s="21"/>
    </row>
    <row r="49" spans="2:48" s="1" customFormat="1" ht="12" customHeight="1" x14ac:dyDescent="0.3">
      <c r="B49" s="21"/>
      <c r="C49" s="19" t="s">
        <v>15</v>
      </c>
      <c r="M49" s="21"/>
    </row>
    <row r="50" spans="2:48" s="1" customFormat="1" ht="16.5" customHeight="1" x14ac:dyDescent="0.3">
      <c r="B50" s="21"/>
      <c r="E50" s="282" t="str">
        <f>E7</f>
        <v>ZŠ Hornická</v>
      </c>
      <c r="F50" s="282"/>
      <c r="G50" s="283"/>
      <c r="H50" s="283"/>
      <c r="I50" s="283"/>
      <c r="M50" s="21"/>
    </row>
    <row r="51" spans="2:48" ht="12" customHeight="1" x14ac:dyDescent="0.3">
      <c r="B51" s="13"/>
      <c r="C51" s="19" t="s">
        <v>88</v>
      </c>
      <c r="M51" s="13"/>
    </row>
    <row r="52" spans="2:48" s="1" customFormat="1" ht="16.5" customHeight="1" x14ac:dyDescent="0.3">
      <c r="B52" s="21"/>
      <c r="E52" s="282" t="s">
        <v>439</v>
      </c>
      <c r="F52" s="282"/>
      <c r="G52" s="281"/>
      <c r="H52" s="281"/>
      <c r="I52" s="281"/>
      <c r="M52" s="21"/>
    </row>
    <row r="53" spans="2:48" s="1" customFormat="1" ht="12" customHeight="1" x14ac:dyDescent="0.3">
      <c r="B53" s="21"/>
      <c r="C53" s="19" t="s">
        <v>89</v>
      </c>
      <c r="M53" s="21"/>
    </row>
    <row r="54" spans="2:48" s="1" customFormat="1" ht="30" customHeight="1" x14ac:dyDescent="0.3">
      <c r="B54" s="21"/>
      <c r="E54" s="245" t="str">
        <f>E11</f>
        <v>SO-02 AVT - Učebna PŘÍRODNÍ VĚDY s využitím IT č.m.69</v>
      </c>
      <c r="F54" s="245"/>
      <c r="G54" s="281"/>
      <c r="H54" s="281"/>
      <c r="I54" s="281"/>
      <c r="M54" s="21"/>
    </row>
    <row r="55" spans="2:48" s="1" customFormat="1" ht="6.95" customHeight="1" x14ac:dyDescent="0.3">
      <c r="B55" s="21"/>
      <c r="M55" s="21"/>
    </row>
    <row r="56" spans="2:48" s="1" customFormat="1" ht="12" customHeight="1" x14ac:dyDescent="0.3">
      <c r="B56" s="21"/>
      <c r="C56" s="19" t="s">
        <v>19</v>
      </c>
      <c r="G56" s="17" t="str">
        <f>G14</f>
        <v xml:space="preserve"> </v>
      </c>
      <c r="J56" s="19" t="s">
        <v>21</v>
      </c>
      <c r="K56" s="161" t="str">
        <f>IF(K14="","",K14)</f>
        <v>22. 8. 2023</v>
      </c>
      <c r="M56" s="21"/>
    </row>
    <row r="57" spans="2:48" s="1" customFormat="1" ht="6.95" customHeight="1" x14ac:dyDescent="0.3">
      <c r="B57" s="21"/>
      <c r="M57" s="21"/>
    </row>
    <row r="58" spans="2:48" s="1" customFormat="1" ht="40.15" customHeight="1" x14ac:dyDescent="0.3">
      <c r="B58" s="21"/>
      <c r="C58" s="19" t="s">
        <v>23</v>
      </c>
      <c r="G58" s="17" t="str">
        <f>E17</f>
        <v>Statutární město Chomutov</v>
      </c>
      <c r="J58" s="19" t="s">
        <v>28</v>
      </c>
      <c r="K58" s="158" t="str">
        <f>E23</f>
        <v>CZECHOTEC Engineering spol. s.r.o.</v>
      </c>
      <c r="M58" s="21"/>
    </row>
    <row r="59" spans="2:48" s="1" customFormat="1" ht="15.2" customHeight="1" x14ac:dyDescent="0.3">
      <c r="B59" s="21"/>
      <c r="C59" s="19" t="s">
        <v>27</v>
      </c>
      <c r="G59" s="17" t="str">
        <f>IF(E20="","",E20)</f>
        <v xml:space="preserve"> </v>
      </c>
      <c r="J59" s="19" t="s">
        <v>31</v>
      </c>
      <c r="K59" s="158" t="str">
        <f>E26</f>
        <v>Miroslav Dostál</v>
      </c>
      <c r="M59" s="21"/>
    </row>
    <row r="60" spans="2:48" s="1" customFormat="1" ht="10.35" customHeight="1" x14ac:dyDescent="0.3">
      <c r="B60" s="21"/>
      <c r="M60" s="21"/>
    </row>
    <row r="61" spans="2:48" s="1" customFormat="1" ht="29.25" customHeight="1" x14ac:dyDescent="0.3">
      <c r="B61" s="21"/>
      <c r="C61" s="174" t="s">
        <v>91</v>
      </c>
      <c r="D61" s="168"/>
      <c r="E61" s="168"/>
      <c r="F61" s="168"/>
      <c r="G61" s="168"/>
      <c r="H61" s="168"/>
      <c r="I61" s="168"/>
      <c r="J61" s="168"/>
      <c r="K61" s="175" t="s">
        <v>92</v>
      </c>
      <c r="L61" s="168"/>
      <c r="M61" s="21"/>
    </row>
    <row r="62" spans="2:48" s="1" customFormat="1" ht="10.35" customHeight="1" x14ac:dyDescent="0.3">
      <c r="B62" s="21"/>
      <c r="M62" s="21"/>
    </row>
    <row r="63" spans="2:48" s="1" customFormat="1" ht="22.9" customHeight="1" x14ac:dyDescent="0.3">
      <c r="B63" s="21"/>
      <c r="C63" s="176" t="s">
        <v>67</v>
      </c>
      <c r="K63" s="162">
        <f>K88</f>
        <v>0</v>
      </c>
      <c r="M63" s="21"/>
      <c r="AV63" s="10" t="s">
        <v>93</v>
      </c>
    </row>
    <row r="64" spans="2:48" s="177" customFormat="1" ht="24.95" customHeight="1" x14ac:dyDescent="0.3">
      <c r="B64" s="178"/>
      <c r="D64" s="179" t="s">
        <v>138</v>
      </c>
      <c r="E64" s="180"/>
      <c r="F64" s="180"/>
      <c r="G64" s="180"/>
      <c r="H64" s="180"/>
      <c r="I64" s="180"/>
      <c r="J64" s="180"/>
      <c r="K64" s="181">
        <f>K89</f>
        <v>0</v>
      </c>
      <c r="M64" s="178"/>
    </row>
    <row r="65" spans="2:13" s="7" customFormat="1" ht="19.899999999999999" customHeight="1" x14ac:dyDescent="0.3">
      <c r="B65" s="182"/>
      <c r="D65" s="183" t="s">
        <v>139</v>
      </c>
      <c r="E65" s="184"/>
      <c r="F65" s="184"/>
      <c r="G65" s="184"/>
      <c r="H65" s="184"/>
      <c r="I65" s="184"/>
      <c r="J65" s="184"/>
      <c r="K65" s="185">
        <f>K90</f>
        <v>0</v>
      </c>
      <c r="M65" s="182"/>
    </row>
    <row r="66" spans="2:13" s="7" customFormat="1" ht="19.899999999999999" customHeight="1" x14ac:dyDescent="0.3">
      <c r="B66" s="182"/>
      <c r="D66" s="183" t="s">
        <v>213</v>
      </c>
      <c r="E66" s="184"/>
      <c r="F66" s="184"/>
      <c r="G66" s="184"/>
      <c r="H66" s="184"/>
      <c r="I66" s="184"/>
      <c r="J66" s="184"/>
      <c r="K66" s="185">
        <f>K98</f>
        <v>0</v>
      </c>
      <c r="M66" s="182"/>
    </row>
    <row r="67" spans="2:13" s="1" customFormat="1" ht="21.75" customHeight="1" x14ac:dyDescent="0.3">
      <c r="B67" s="21"/>
      <c r="M67" s="21"/>
    </row>
    <row r="68" spans="2:13" s="1" customFormat="1" ht="6.95" customHeight="1" x14ac:dyDescent="0.3">
      <c r="B68" s="29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21"/>
    </row>
    <row r="72" spans="2:13" s="1" customFormat="1" ht="6.95" customHeight="1" x14ac:dyDescent="0.3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21"/>
    </row>
    <row r="73" spans="2:13" s="1" customFormat="1" ht="24.95" customHeight="1" x14ac:dyDescent="0.3">
      <c r="B73" s="21"/>
      <c r="C73" s="14" t="s">
        <v>94</v>
      </c>
      <c r="M73" s="21"/>
    </row>
    <row r="74" spans="2:13" s="1" customFormat="1" ht="6.95" customHeight="1" x14ac:dyDescent="0.3">
      <c r="B74" s="21"/>
      <c r="M74" s="21"/>
    </row>
    <row r="75" spans="2:13" s="1" customFormat="1" ht="12" customHeight="1" x14ac:dyDescent="0.3">
      <c r="B75" s="21"/>
      <c r="C75" s="19" t="s">
        <v>15</v>
      </c>
      <c r="M75" s="21"/>
    </row>
    <row r="76" spans="2:13" s="1" customFormat="1" ht="16.5" customHeight="1" x14ac:dyDescent="0.3">
      <c r="B76" s="21"/>
      <c r="E76" s="282" t="str">
        <f>E7</f>
        <v>ZŠ Hornická</v>
      </c>
      <c r="F76" s="282"/>
      <c r="G76" s="283"/>
      <c r="H76" s="283"/>
      <c r="I76" s="283"/>
      <c r="M76" s="21"/>
    </row>
    <row r="77" spans="2:13" ht="12" customHeight="1" x14ac:dyDescent="0.3">
      <c r="B77" s="13"/>
      <c r="C77" s="19" t="s">
        <v>88</v>
      </c>
      <c r="M77" s="13"/>
    </row>
    <row r="78" spans="2:13" s="1" customFormat="1" ht="16.5" customHeight="1" x14ac:dyDescent="0.3">
      <c r="B78" s="21"/>
      <c r="E78" s="282" t="s">
        <v>136</v>
      </c>
      <c r="F78" s="282"/>
      <c r="G78" s="281"/>
      <c r="H78" s="281"/>
      <c r="I78" s="281"/>
      <c r="M78" s="21"/>
    </row>
    <row r="79" spans="2:13" s="1" customFormat="1" ht="12" customHeight="1" x14ac:dyDescent="0.3">
      <c r="B79" s="21"/>
      <c r="C79" s="19" t="s">
        <v>89</v>
      </c>
      <c r="M79" s="21"/>
    </row>
    <row r="80" spans="2:13" s="1" customFormat="1" ht="30" customHeight="1" x14ac:dyDescent="0.3">
      <c r="B80" s="21"/>
      <c r="E80" s="245" t="str">
        <f>E11</f>
        <v>SO-02 AVT - Učebna PŘÍRODNÍ VĚDY s využitím IT č.m.69</v>
      </c>
      <c r="F80" s="245"/>
      <c r="G80" s="281"/>
      <c r="H80" s="281"/>
      <c r="I80" s="281"/>
      <c r="M80" s="21"/>
    </row>
    <row r="81" spans="2:66" s="1" customFormat="1" ht="6.95" customHeight="1" x14ac:dyDescent="0.3">
      <c r="B81" s="21"/>
      <c r="M81" s="21"/>
    </row>
    <row r="82" spans="2:66" s="1" customFormat="1" ht="12" customHeight="1" x14ac:dyDescent="0.3">
      <c r="B82" s="21"/>
      <c r="C82" s="19" t="s">
        <v>19</v>
      </c>
      <c r="G82" s="17" t="str">
        <f>G14</f>
        <v xml:space="preserve"> </v>
      </c>
      <c r="J82" s="19" t="s">
        <v>21</v>
      </c>
      <c r="K82" s="161" t="str">
        <f>IF(K14="","",K14)</f>
        <v>22. 8. 2023</v>
      </c>
      <c r="M82" s="21"/>
    </row>
    <row r="83" spans="2:66" s="1" customFormat="1" ht="6.95" customHeight="1" x14ac:dyDescent="0.3">
      <c r="B83" s="21"/>
      <c r="M83" s="21"/>
    </row>
    <row r="84" spans="2:66" s="1" customFormat="1" ht="40.15" customHeight="1" x14ac:dyDescent="0.3">
      <c r="B84" s="21"/>
      <c r="C84" s="19" t="s">
        <v>23</v>
      </c>
      <c r="G84" s="17" t="str">
        <f>E17</f>
        <v>Statutární město Chomutov</v>
      </c>
      <c r="J84" s="19" t="s">
        <v>28</v>
      </c>
      <c r="K84" s="158" t="str">
        <f>E23</f>
        <v>CZECHOTEC Engineering spol. s.r.o.</v>
      </c>
      <c r="M84" s="21"/>
    </row>
    <row r="85" spans="2:66" s="1" customFormat="1" ht="15.2" customHeight="1" x14ac:dyDescent="0.3">
      <c r="B85" s="21"/>
      <c r="C85" s="19" t="s">
        <v>27</v>
      </c>
      <c r="G85" s="17" t="str">
        <f>IF(E20="","",E20)</f>
        <v xml:space="preserve"> </v>
      </c>
      <c r="J85" s="19" t="s">
        <v>31</v>
      </c>
      <c r="K85" s="158" t="str">
        <f>E26</f>
        <v>Miroslav Dostál</v>
      </c>
      <c r="M85" s="21"/>
    </row>
    <row r="86" spans="2:66" s="1" customFormat="1" ht="10.35" customHeight="1" x14ac:dyDescent="0.3">
      <c r="B86" s="21"/>
      <c r="M86" s="21"/>
    </row>
    <row r="87" spans="2:66" s="186" customFormat="1" ht="29.25" customHeight="1" x14ac:dyDescent="0.3">
      <c r="B87" s="187"/>
      <c r="C87" s="188" t="s">
        <v>95</v>
      </c>
      <c r="D87" s="189" t="s">
        <v>54</v>
      </c>
      <c r="E87" s="189" t="s">
        <v>50</v>
      </c>
      <c r="F87" s="189" t="s">
        <v>441</v>
      </c>
      <c r="G87" s="189" t="s">
        <v>51</v>
      </c>
      <c r="H87" s="189" t="s">
        <v>96</v>
      </c>
      <c r="I87" s="189" t="s">
        <v>97</v>
      </c>
      <c r="J87" s="189" t="s">
        <v>98</v>
      </c>
      <c r="K87" s="189" t="s">
        <v>92</v>
      </c>
      <c r="L87" s="190" t="s">
        <v>99</v>
      </c>
      <c r="M87" s="187"/>
      <c r="N87" s="42" t="s">
        <v>3</v>
      </c>
      <c r="O87" s="43" t="s">
        <v>39</v>
      </c>
      <c r="P87" s="43" t="s">
        <v>100</v>
      </c>
      <c r="Q87" s="43" t="s">
        <v>101</v>
      </c>
      <c r="R87" s="43" t="s">
        <v>102</v>
      </c>
      <c r="S87" s="43" t="s">
        <v>103</v>
      </c>
      <c r="T87" s="43" t="s">
        <v>104</v>
      </c>
      <c r="U87" s="44" t="s">
        <v>105</v>
      </c>
    </row>
    <row r="88" spans="2:66" s="1" customFormat="1" ht="22.9" customHeight="1" x14ac:dyDescent="0.4">
      <c r="B88" s="21"/>
      <c r="C88" s="47" t="s">
        <v>106</v>
      </c>
      <c r="K88" s="191">
        <f>K89</f>
        <v>0</v>
      </c>
      <c r="M88" s="21"/>
      <c r="N88" s="45"/>
      <c r="O88" s="37"/>
      <c r="P88" s="37"/>
      <c r="Q88" s="192" t="e">
        <f>Q89+#REF!</f>
        <v>#REF!</v>
      </c>
      <c r="R88" s="37"/>
      <c r="S88" s="192" t="e">
        <f>S89+#REF!</f>
        <v>#REF!</v>
      </c>
      <c r="T88" s="37"/>
      <c r="U88" s="193" t="e">
        <f>U89+#REF!</f>
        <v>#REF!</v>
      </c>
      <c r="AU88" s="10" t="s">
        <v>68</v>
      </c>
      <c r="AV88" s="10" t="s">
        <v>93</v>
      </c>
      <c r="BL88" s="194" t="e">
        <f>BL89+#REF!</f>
        <v>#REF!</v>
      </c>
    </row>
    <row r="89" spans="2:66" s="195" customFormat="1" ht="30" customHeight="1" x14ac:dyDescent="0.4">
      <c r="B89" s="196"/>
      <c r="D89" s="197" t="s">
        <v>68</v>
      </c>
      <c r="E89" s="198" t="s">
        <v>143</v>
      </c>
      <c r="F89" s="198"/>
      <c r="G89" s="198" t="s">
        <v>144</v>
      </c>
      <c r="K89" s="199">
        <f>K90+K98</f>
        <v>0</v>
      </c>
      <c r="M89" s="196"/>
      <c r="N89" s="200"/>
      <c r="Q89" s="201">
        <f>Q90+Q98</f>
        <v>0</v>
      </c>
      <c r="S89" s="201">
        <f>S90+S98</f>
        <v>0</v>
      </c>
      <c r="U89" s="202">
        <f>U90+U98</f>
        <v>0</v>
      </c>
      <c r="AS89" s="197" t="s">
        <v>74</v>
      </c>
      <c r="AU89" s="203" t="s">
        <v>68</v>
      </c>
      <c r="AV89" s="203" t="s">
        <v>69</v>
      </c>
      <c r="AZ89" s="197" t="s">
        <v>107</v>
      </c>
      <c r="BL89" s="204">
        <f>BL90+BL98</f>
        <v>0</v>
      </c>
    </row>
    <row r="90" spans="2:66" s="205" customFormat="1" ht="30" customHeight="1" x14ac:dyDescent="0.3">
      <c r="B90" s="206"/>
      <c r="D90" s="207" t="s">
        <v>68</v>
      </c>
      <c r="E90" s="208" t="s">
        <v>145</v>
      </c>
      <c r="F90" s="208"/>
      <c r="G90" s="208" t="s">
        <v>146</v>
      </c>
      <c r="K90" s="209">
        <f>SUM(K91:K97)</f>
        <v>0</v>
      </c>
      <c r="M90" s="206"/>
      <c r="N90" s="210"/>
      <c r="Q90" s="211">
        <f>SUM(Q91:Q97)</f>
        <v>0</v>
      </c>
      <c r="S90" s="211">
        <f>SUM(S91:S97)</f>
        <v>0</v>
      </c>
      <c r="U90" s="212">
        <f>SUM(U91:U97)</f>
        <v>0</v>
      </c>
      <c r="AS90" s="207" t="s">
        <v>74</v>
      </c>
      <c r="AU90" s="213" t="s">
        <v>68</v>
      </c>
      <c r="AV90" s="213" t="s">
        <v>74</v>
      </c>
      <c r="AZ90" s="207" t="s">
        <v>107</v>
      </c>
      <c r="BL90" s="214">
        <f>SUM(BL91:BL97)</f>
        <v>0</v>
      </c>
    </row>
    <row r="91" spans="2:66" s="1" customFormat="1" ht="30" customHeight="1" x14ac:dyDescent="0.3">
      <c r="B91" s="21"/>
      <c r="C91" s="215" t="s">
        <v>74</v>
      </c>
      <c r="D91" s="215" t="s">
        <v>133</v>
      </c>
      <c r="E91" s="216" t="s">
        <v>443</v>
      </c>
      <c r="F91" s="156" t="s">
        <v>442</v>
      </c>
      <c r="G91" s="278" t="s">
        <v>456</v>
      </c>
      <c r="H91" s="217" t="s">
        <v>129</v>
      </c>
      <c r="I91" s="218">
        <v>1</v>
      </c>
      <c r="J91" s="157">
        <v>0</v>
      </c>
      <c r="K91" s="219">
        <f t="shared" ref="K91:K97" si="0">ROUND(J91*I91,2)</f>
        <v>0</v>
      </c>
      <c r="L91" s="220" t="s">
        <v>147</v>
      </c>
      <c r="M91" s="221"/>
      <c r="N91" s="222" t="s">
        <v>3</v>
      </c>
      <c r="O91" s="223" t="s">
        <v>40</v>
      </c>
      <c r="P91" s="224">
        <v>0</v>
      </c>
      <c r="Q91" s="224">
        <f t="shared" ref="Q91:Q97" si="1">P91*I91</f>
        <v>0</v>
      </c>
      <c r="R91" s="224">
        <v>0</v>
      </c>
      <c r="S91" s="224">
        <f t="shared" ref="S91:S97" si="2">R91*I91</f>
        <v>0</v>
      </c>
      <c r="T91" s="224">
        <v>0</v>
      </c>
      <c r="U91" s="225">
        <f t="shared" ref="U91:U97" si="3">T91*I91</f>
        <v>0</v>
      </c>
      <c r="AS91" s="226" t="s">
        <v>112</v>
      </c>
      <c r="AU91" s="226" t="s">
        <v>133</v>
      </c>
      <c r="AV91" s="226" t="s">
        <v>75</v>
      </c>
      <c r="AZ91" s="10" t="s">
        <v>107</v>
      </c>
      <c r="BF91" s="227">
        <f t="shared" ref="BF91:BF97" si="4">IF(O91="základní",K91,0)</f>
        <v>0</v>
      </c>
      <c r="BG91" s="227">
        <f t="shared" ref="BG91:BG97" si="5">IF(O91="snížená",K91,0)</f>
        <v>0</v>
      </c>
      <c r="BH91" s="227">
        <f t="shared" ref="BH91:BH97" si="6">IF(O91="zákl. přenesená",K91,0)</f>
        <v>0</v>
      </c>
      <c r="BI91" s="227">
        <f t="shared" ref="BI91:BI97" si="7">IF(O91="sníž. přenesená",K91,0)</f>
        <v>0</v>
      </c>
      <c r="BJ91" s="227">
        <f t="shared" ref="BJ91:BJ97" si="8">IF(O91="nulová",K91,0)</f>
        <v>0</v>
      </c>
      <c r="BK91" s="10" t="s">
        <v>74</v>
      </c>
      <c r="BL91" s="227">
        <f t="shared" ref="BL91:BL97" si="9">ROUND(J91*I91,2)</f>
        <v>0</v>
      </c>
      <c r="BM91" s="10" t="s">
        <v>109</v>
      </c>
      <c r="BN91" s="226" t="s">
        <v>214</v>
      </c>
    </row>
    <row r="92" spans="2:66" s="1" customFormat="1" ht="30" customHeight="1" x14ac:dyDescent="0.3">
      <c r="B92" s="21"/>
      <c r="C92" s="215" t="s">
        <v>75</v>
      </c>
      <c r="D92" s="215" t="s">
        <v>133</v>
      </c>
      <c r="E92" s="216" t="s">
        <v>149</v>
      </c>
      <c r="F92" s="156" t="s">
        <v>442</v>
      </c>
      <c r="G92" s="279"/>
      <c r="H92" s="217" t="s">
        <v>129</v>
      </c>
      <c r="I92" s="218">
        <v>1</v>
      </c>
      <c r="J92" s="157">
        <v>0</v>
      </c>
      <c r="K92" s="219">
        <f t="shared" si="0"/>
        <v>0</v>
      </c>
      <c r="L92" s="220" t="s">
        <v>147</v>
      </c>
      <c r="M92" s="221"/>
      <c r="N92" s="222" t="s">
        <v>3</v>
      </c>
      <c r="O92" s="223" t="s">
        <v>40</v>
      </c>
      <c r="P92" s="224">
        <v>0</v>
      </c>
      <c r="Q92" s="224">
        <f t="shared" si="1"/>
        <v>0</v>
      </c>
      <c r="R92" s="224">
        <v>0</v>
      </c>
      <c r="S92" s="224">
        <f t="shared" si="2"/>
        <v>0</v>
      </c>
      <c r="T92" s="224">
        <v>0</v>
      </c>
      <c r="U92" s="225">
        <f t="shared" si="3"/>
        <v>0</v>
      </c>
      <c r="AS92" s="226" t="s">
        <v>112</v>
      </c>
      <c r="AU92" s="226" t="s">
        <v>133</v>
      </c>
      <c r="AV92" s="226" t="s">
        <v>75</v>
      </c>
      <c r="AZ92" s="10" t="s">
        <v>107</v>
      </c>
      <c r="BF92" s="227">
        <f t="shared" si="4"/>
        <v>0</v>
      </c>
      <c r="BG92" s="227">
        <f t="shared" si="5"/>
        <v>0</v>
      </c>
      <c r="BH92" s="227">
        <f t="shared" si="6"/>
        <v>0</v>
      </c>
      <c r="BI92" s="227">
        <f t="shared" si="7"/>
        <v>0</v>
      </c>
      <c r="BJ92" s="227">
        <f t="shared" si="8"/>
        <v>0</v>
      </c>
      <c r="BK92" s="10" t="s">
        <v>74</v>
      </c>
      <c r="BL92" s="227">
        <f t="shared" si="9"/>
        <v>0</v>
      </c>
      <c r="BM92" s="10" t="s">
        <v>109</v>
      </c>
      <c r="BN92" s="226" t="s">
        <v>215</v>
      </c>
    </row>
    <row r="93" spans="2:66" s="1" customFormat="1" ht="30" customHeight="1" x14ac:dyDescent="0.3">
      <c r="B93" s="21"/>
      <c r="C93" s="215" t="s">
        <v>86</v>
      </c>
      <c r="D93" s="215" t="s">
        <v>133</v>
      </c>
      <c r="E93" s="216" t="s">
        <v>444</v>
      </c>
      <c r="F93" s="156" t="s">
        <v>442</v>
      </c>
      <c r="G93" s="279"/>
      <c r="H93" s="217" t="s">
        <v>129</v>
      </c>
      <c r="I93" s="218">
        <v>1</v>
      </c>
      <c r="J93" s="157">
        <v>0</v>
      </c>
      <c r="K93" s="219">
        <f t="shared" si="0"/>
        <v>0</v>
      </c>
      <c r="L93" s="220" t="s">
        <v>147</v>
      </c>
      <c r="M93" s="221"/>
      <c r="N93" s="222" t="s">
        <v>3</v>
      </c>
      <c r="O93" s="223" t="s">
        <v>40</v>
      </c>
      <c r="P93" s="224">
        <v>0</v>
      </c>
      <c r="Q93" s="224">
        <f t="shared" si="1"/>
        <v>0</v>
      </c>
      <c r="R93" s="224">
        <v>0</v>
      </c>
      <c r="S93" s="224">
        <f t="shared" si="2"/>
        <v>0</v>
      </c>
      <c r="T93" s="224">
        <v>0</v>
      </c>
      <c r="U93" s="225">
        <f t="shared" si="3"/>
        <v>0</v>
      </c>
      <c r="AS93" s="226" t="s">
        <v>112</v>
      </c>
      <c r="AU93" s="226" t="s">
        <v>133</v>
      </c>
      <c r="AV93" s="226" t="s">
        <v>75</v>
      </c>
      <c r="AZ93" s="10" t="s">
        <v>107</v>
      </c>
      <c r="BF93" s="227">
        <f t="shared" si="4"/>
        <v>0</v>
      </c>
      <c r="BG93" s="227">
        <f t="shared" si="5"/>
        <v>0</v>
      </c>
      <c r="BH93" s="227">
        <f t="shared" si="6"/>
        <v>0</v>
      </c>
      <c r="BI93" s="227">
        <f t="shared" si="7"/>
        <v>0</v>
      </c>
      <c r="BJ93" s="227">
        <f t="shared" si="8"/>
        <v>0</v>
      </c>
      <c r="BK93" s="10" t="s">
        <v>74</v>
      </c>
      <c r="BL93" s="227">
        <f t="shared" si="9"/>
        <v>0</v>
      </c>
      <c r="BM93" s="10" t="s">
        <v>109</v>
      </c>
      <c r="BN93" s="226" t="s">
        <v>216</v>
      </c>
    </row>
    <row r="94" spans="2:66" s="1" customFormat="1" ht="30" customHeight="1" x14ac:dyDescent="0.3">
      <c r="B94" s="21"/>
      <c r="C94" s="215" t="s">
        <v>109</v>
      </c>
      <c r="D94" s="215" t="s">
        <v>133</v>
      </c>
      <c r="E94" s="216" t="s">
        <v>445</v>
      </c>
      <c r="F94" s="156" t="s">
        <v>442</v>
      </c>
      <c r="G94" s="279"/>
      <c r="H94" s="217" t="s">
        <v>129</v>
      </c>
      <c r="I94" s="218">
        <v>1</v>
      </c>
      <c r="J94" s="157">
        <v>0</v>
      </c>
      <c r="K94" s="219">
        <f t="shared" si="0"/>
        <v>0</v>
      </c>
      <c r="L94" s="220" t="s">
        <v>147</v>
      </c>
      <c r="M94" s="221"/>
      <c r="N94" s="222" t="s">
        <v>3</v>
      </c>
      <c r="O94" s="223" t="s">
        <v>40</v>
      </c>
      <c r="P94" s="224">
        <v>0</v>
      </c>
      <c r="Q94" s="224">
        <f t="shared" si="1"/>
        <v>0</v>
      </c>
      <c r="R94" s="224">
        <v>0</v>
      </c>
      <c r="S94" s="224">
        <f t="shared" si="2"/>
        <v>0</v>
      </c>
      <c r="T94" s="224">
        <v>0</v>
      </c>
      <c r="U94" s="225">
        <f t="shared" si="3"/>
        <v>0</v>
      </c>
      <c r="AS94" s="226" t="s">
        <v>112</v>
      </c>
      <c r="AU94" s="226" t="s">
        <v>133</v>
      </c>
      <c r="AV94" s="226" t="s">
        <v>75</v>
      </c>
      <c r="AZ94" s="10" t="s">
        <v>107</v>
      </c>
      <c r="BF94" s="227">
        <f t="shared" si="4"/>
        <v>0</v>
      </c>
      <c r="BG94" s="227">
        <f t="shared" si="5"/>
        <v>0</v>
      </c>
      <c r="BH94" s="227">
        <f t="shared" si="6"/>
        <v>0</v>
      </c>
      <c r="BI94" s="227">
        <f t="shared" si="7"/>
        <v>0</v>
      </c>
      <c r="BJ94" s="227">
        <f t="shared" si="8"/>
        <v>0</v>
      </c>
      <c r="BK94" s="10" t="s">
        <v>74</v>
      </c>
      <c r="BL94" s="227">
        <f t="shared" si="9"/>
        <v>0</v>
      </c>
      <c r="BM94" s="10" t="s">
        <v>109</v>
      </c>
      <c r="BN94" s="226" t="s">
        <v>217</v>
      </c>
    </row>
    <row r="95" spans="2:66" s="1" customFormat="1" ht="30" customHeight="1" x14ac:dyDescent="0.3">
      <c r="B95" s="21"/>
      <c r="C95" s="215" t="s">
        <v>110</v>
      </c>
      <c r="D95" s="215" t="s">
        <v>133</v>
      </c>
      <c r="E95" s="216" t="s">
        <v>153</v>
      </c>
      <c r="F95" s="156" t="s">
        <v>442</v>
      </c>
      <c r="G95" s="279"/>
      <c r="H95" s="217" t="s">
        <v>129</v>
      </c>
      <c r="I95" s="218">
        <v>1</v>
      </c>
      <c r="J95" s="157">
        <v>0</v>
      </c>
      <c r="K95" s="219">
        <f t="shared" si="0"/>
        <v>0</v>
      </c>
      <c r="L95" s="220" t="s">
        <v>147</v>
      </c>
      <c r="M95" s="221"/>
      <c r="N95" s="222" t="s">
        <v>3</v>
      </c>
      <c r="O95" s="223" t="s">
        <v>40</v>
      </c>
      <c r="P95" s="224">
        <v>0</v>
      </c>
      <c r="Q95" s="224">
        <f t="shared" si="1"/>
        <v>0</v>
      </c>
      <c r="R95" s="224">
        <v>0</v>
      </c>
      <c r="S95" s="224">
        <f t="shared" si="2"/>
        <v>0</v>
      </c>
      <c r="T95" s="224">
        <v>0</v>
      </c>
      <c r="U95" s="225">
        <f t="shared" si="3"/>
        <v>0</v>
      </c>
      <c r="AS95" s="226" t="s">
        <v>112</v>
      </c>
      <c r="AU95" s="226" t="s">
        <v>133</v>
      </c>
      <c r="AV95" s="226" t="s">
        <v>75</v>
      </c>
      <c r="AZ95" s="10" t="s">
        <v>107</v>
      </c>
      <c r="BF95" s="227">
        <f t="shared" si="4"/>
        <v>0</v>
      </c>
      <c r="BG95" s="227">
        <f t="shared" si="5"/>
        <v>0</v>
      </c>
      <c r="BH95" s="227">
        <f t="shared" si="6"/>
        <v>0</v>
      </c>
      <c r="BI95" s="227">
        <f t="shared" si="7"/>
        <v>0</v>
      </c>
      <c r="BJ95" s="227">
        <f t="shared" si="8"/>
        <v>0</v>
      </c>
      <c r="BK95" s="10" t="s">
        <v>74</v>
      </c>
      <c r="BL95" s="227">
        <f t="shared" si="9"/>
        <v>0</v>
      </c>
      <c r="BM95" s="10" t="s">
        <v>109</v>
      </c>
      <c r="BN95" s="226" t="s">
        <v>218</v>
      </c>
    </row>
    <row r="96" spans="2:66" s="1" customFormat="1" ht="30" customHeight="1" x14ac:dyDescent="0.3">
      <c r="B96" s="21"/>
      <c r="C96" s="215" t="s">
        <v>108</v>
      </c>
      <c r="D96" s="215" t="s">
        <v>133</v>
      </c>
      <c r="E96" s="216" t="s">
        <v>155</v>
      </c>
      <c r="F96" s="156" t="s">
        <v>442</v>
      </c>
      <c r="G96" s="279"/>
      <c r="H96" s="217" t="s">
        <v>129</v>
      </c>
      <c r="I96" s="218">
        <v>1</v>
      </c>
      <c r="J96" s="157">
        <v>0</v>
      </c>
      <c r="K96" s="219">
        <f t="shared" si="0"/>
        <v>0</v>
      </c>
      <c r="L96" s="220" t="s">
        <v>147</v>
      </c>
      <c r="M96" s="221"/>
      <c r="N96" s="222" t="s">
        <v>3</v>
      </c>
      <c r="O96" s="223" t="s">
        <v>40</v>
      </c>
      <c r="P96" s="224">
        <v>0</v>
      </c>
      <c r="Q96" s="224">
        <f t="shared" si="1"/>
        <v>0</v>
      </c>
      <c r="R96" s="224">
        <v>0</v>
      </c>
      <c r="S96" s="224">
        <f t="shared" si="2"/>
        <v>0</v>
      </c>
      <c r="T96" s="224">
        <v>0</v>
      </c>
      <c r="U96" s="225">
        <f t="shared" si="3"/>
        <v>0</v>
      </c>
      <c r="AS96" s="226" t="s">
        <v>112</v>
      </c>
      <c r="AU96" s="226" t="s">
        <v>133</v>
      </c>
      <c r="AV96" s="226" t="s">
        <v>75</v>
      </c>
      <c r="AZ96" s="10" t="s">
        <v>107</v>
      </c>
      <c r="BF96" s="227">
        <f t="shared" si="4"/>
        <v>0</v>
      </c>
      <c r="BG96" s="227">
        <f t="shared" si="5"/>
        <v>0</v>
      </c>
      <c r="BH96" s="227">
        <f t="shared" si="6"/>
        <v>0</v>
      </c>
      <c r="BI96" s="227">
        <f t="shared" si="7"/>
        <v>0</v>
      </c>
      <c r="BJ96" s="227">
        <f t="shared" si="8"/>
        <v>0</v>
      </c>
      <c r="BK96" s="10" t="s">
        <v>74</v>
      </c>
      <c r="BL96" s="227">
        <f t="shared" si="9"/>
        <v>0</v>
      </c>
      <c r="BM96" s="10" t="s">
        <v>109</v>
      </c>
      <c r="BN96" s="226" t="s">
        <v>219</v>
      </c>
    </row>
    <row r="97" spans="2:66" s="1" customFormat="1" ht="30" customHeight="1" x14ac:dyDescent="0.3">
      <c r="B97" s="21"/>
      <c r="C97" s="215" t="s">
        <v>111</v>
      </c>
      <c r="D97" s="215" t="s">
        <v>133</v>
      </c>
      <c r="E97" s="216" t="s">
        <v>157</v>
      </c>
      <c r="F97" s="156" t="s">
        <v>442</v>
      </c>
      <c r="G97" s="280"/>
      <c r="H97" s="217" t="s">
        <v>129</v>
      </c>
      <c r="I97" s="218">
        <v>1</v>
      </c>
      <c r="J97" s="157">
        <v>0</v>
      </c>
      <c r="K97" s="219">
        <f t="shared" si="0"/>
        <v>0</v>
      </c>
      <c r="L97" s="220" t="s">
        <v>147</v>
      </c>
      <c r="M97" s="221"/>
      <c r="N97" s="222" t="s">
        <v>3</v>
      </c>
      <c r="O97" s="223" t="s">
        <v>40</v>
      </c>
      <c r="P97" s="224">
        <v>0</v>
      </c>
      <c r="Q97" s="224">
        <f t="shared" si="1"/>
        <v>0</v>
      </c>
      <c r="R97" s="224">
        <v>0</v>
      </c>
      <c r="S97" s="224">
        <f t="shared" si="2"/>
        <v>0</v>
      </c>
      <c r="T97" s="224">
        <v>0</v>
      </c>
      <c r="U97" s="225">
        <f t="shared" si="3"/>
        <v>0</v>
      </c>
      <c r="AS97" s="226" t="s">
        <v>112</v>
      </c>
      <c r="AU97" s="226" t="s">
        <v>133</v>
      </c>
      <c r="AV97" s="226" t="s">
        <v>75</v>
      </c>
      <c r="AZ97" s="10" t="s">
        <v>107</v>
      </c>
      <c r="BF97" s="227">
        <f t="shared" si="4"/>
        <v>0</v>
      </c>
      <c r="BG97" s="227">
        <f t="shared" si="5"/>
        <v>0</v>
      </c>
      <c r="BH97" s="227">
        <f t="shared" si="6"/>
        <v>0</v>
      </c>
      <c r="BI97" s="227">
        <f t="shared" si="7"/>
        <v>0</v>
      </c>
      <c r="BJ97" s="227">
        <f t="shared" si="8"/>
        <v>0</v>
      </c>
      <c r="BK97" s="10" t="s">
        <v>74</v>
      </c>
      <c r="BL97" s="227">
        <f t="shared" si="9"/>
        <v>0</v>
      </c>
      <c r="BM97" s="10" t="s">
        <v>109</v>
      </c>
      <c r="BN97" s="226" t="s">
        <v>220</v>
      </c>
    </row>
    <row r="98" spans="2:66" s="228" customFormat="1" ht="30" customHeight="1" x14ac:dyDescent="0.3">
      <c r="B98" s="229"/>
      <c r="C98" s="205"/>
      <c r="D98" s="207" t="s">
        <v>68</v>
      </c>
      <c r="E98" s="208" t="s">
        <v>159</v>
      </c>
      <c r="F98" s="208"/>
      <c r="G98" s="208" t="s">
        <v>221</v>
      </c>
      <c r="H98" s="205"/>
      <c r="I98" s="205"/>
      <c r="J98" s="205"/>
      <c r="K98" s="209">
        <f>SUM(K99:K122)</f>
        <v>0</v>
      </c>
      <c r="L98" s="205"/>
      <c r="M98" s="229"/>
      <c r="N98" s="230"/>
      <c r="Q98" s="231">
        <f>SUM(Q99:Q122)</f>
        <v>0</v>
      </c>
      <c r="S98" s="231">
        <f>SUM(S99:S122)</f>
        <v>0</v>
      </c>
      <c r="U98" s="232">
        <f>SUM(U99:U122)</f>
        <v>0</v>
      </c>
      <c r="AS98" s="233" t="s">
        <v>74</v>
      </c>
      <c r="AU98" s="234" t="s">
        <v>68</v>
      </c>
      <c r="AV98" s="234" t="s">
        <v>74</v>
      </c>
      <c r="AZ98" s="233" t="s">
        <v>107</v>
      </c>
      <c r="BL98" s="235">
        <f>SUM(BL99:BL122)</f>
        <v>0</v>
      </c>
    </row>
    <row r="99" spans="2:66" s="1" customFormat="1" ht="30" customHeight="1" x14ac:dyDescent="0.3">
      <c r="B99" s="21"/>
      <c r="C99" s="215" t="s">
        <v>112</v>
      </c>
      <c r="D99" s="215" t="s">
        <v>133</v>
      </c>
      <c r="E99" s="216" t="s">
        <v>449</v>
      </c>
      <c r="F99" s="156" t="s">
        <v>442</v>
      </c>
      <c r="G99" s="278" t="s">
        <v>456</v>
      </c>
      <c r="H99" s="217" t="s">
        <v>129</v>
      </c>
      <c r="I99" s="218">
        <v>1</v>
      </c>
      <c r="J99" s="157">
        <v>0</v>
      </c>
      <c r="K99" s="219">
        <f t="shared" ref="K99:K122" si="10">ROUND(J99*I99,2)</f>
        <v>0</v>
      </c>
      <c r="L99" s="220" t="s">
        <v>147</v>
      </c>
      <c r="M99" s="221"/>
      <c r="N99" s="222" t="s">
        <v>3</v>
      </c>
      <c r="O99" s="223" t="s">
        <v>40</v>
      </c>
      <c r="P99" s="224">
        <v>0</v>
      </c>
      <c r="Q99" s="224">
        <f t="shared" ref="Q99:Q122" si="11">P99*I99</f>
        <v>0</v>
      </c>
      <c r="R99" s="224">
        <v>0</v>
      </c>
      <c r="S99" s="224">
        <f t="shared" ref="S99:S122" si="12">R99*I99</f>
        <v>0</v>
      </c>
      <c r="T99" s="224">
        <v>0</v>
      </c>
      <c r="U99" s="225">
        <f t="shared" ref="U99:U122" si="13">T99*I99</f>
        <v>0</v>
      </c>
      <c r="AS99" s="226" t="s">
        <v>112</v>
      </c>
      <c r="AU99" s="226" t="s">
        <v>133</v>
      </c>
      <c r="AV99" s="226" t="s">
        <v>75</v>
      </c>
      <c r="AZ99" s="10" t="s">
        <v>107</v>
      </c>
      <c r="BF99" s="227">
        <f t="shared" ref="BF99:BF122" si="14">IF(O99="základní",K99,0)</f>
        <v>0</v>
      </c>
      <c r="BG99" s="227">
        <f t="shared" ref="BG99:BG122" si="15">IF(O99="snížená",K99,0)</f>
        <v>0</v>
      </c>
      <c r="BH99" s="227">
        <f t="shared" ref="BH99:BH122" si="16">IF(O99="zákl. přenesená",K99,0)</f>
        <v>0</v>
      </c>
      <c r="BI99" s="227">
        <f t="shared" ref="BI99:BI122" si="17">IF(O99="sníž. přenesená",K99,0)</f>
        <v>0</v>
      </c>
      <c r="BJ99" s="227">
        <f t="shared" ref="BJ99:BJ122" si="18">IF(O99="nulová",K99,0)</f>
        <v>0</v>
      </c>
      <c r="BK99" s="10" t="s">
        <v>74</v>
      </c>
      <c r="BL99" s="227">
        <f t="shared" ref="BL99:BL122" si="19">ROUND(J99*I99,2)</f>
        <v>0</v>
      </c>
      <c r="BM99" s="10" t="s">
        <v>109</v>
      </c>
      <c r="BN99" s="226" t="s">
        <v>222</v>
      </c>
    </row>
    <row r="100" spans="2:66" s="1" customFormat="1" ht="30" customHeight="1" x14ac:dyDescent="0.3">
      <c r="B100" s="21"/>
      <c r="C100" s="215" t="s">
        <v>113</v>
      </c>
      <c r="D100" s="215" t="s">
        <v>133</v>
      </c>
      <c r="E100" s="216" t="s">
        <v>457</v>
      </c>
      <c r="F100" s="156" t="s">
        <v>442</v>
      </c>
      <c r="G100" s="279"/>
      <c r="H100" s="217" t="s">
        <v>129</v>
      </c>
      <c r="I100" s="218">
        <v>2</v>
      </c>
      <c r="J100" s="157">
        <v>0</v>
      </c>
      <c r="K100" s="219">
        <f t="shared" si="10"/>
        <v>0</v>
      </c>
      <c r="L100" s="220" t="s">
        <v>147</v>
      </c>
      <c r="M100" s="221"/>
      <c r="N100" s="222" t="s">
        <v>3</v>
      </c>
      <c r="O100" s="223" t="s">
        <v>40</v>
      </c>
      <c r="P100" s="224">
        <v>0</v>
      </c>
      <c r="Q100" s="224">
        <f t="shared" si="11"/>
        <v>0</v>
      </c>
      <c r="R100" s="224">
        <v>0</v>
      </c>
      <c r="S100" s="224">
        <f t="shared" si="12"/>
        <v>0</v>
      </c>
      <c r="T100" s="224">
        <v>0</v>
      </c>
      <c r="U100" s="225">
        <f t="shared" si="13"/>
        <v>0</v>
      </c>
      <c r="AS100" s="226" t="s">
        <v>112</v>
      </c>
      <c r="AU100" s="226" t="s">
        <v>133</v>
      </c>
      <c r="AV100" s="226" t="s">
        <v>75</v>
      </c>
      <c r="AZ100" s="10" t="s">
        <v>107</v>
      </c>
      <c r="BF100" s="227">
        <f t="shared" si="14"/>
        <v>0</v>
      </c>
      <c r="BG100" s="227">
        <f t="shared" si="15"/>
        <v>0</v>
      </c>
      <c r="BH100" s="227">
        <f t="shared" si="16"/>
        <v>0</v>
      </c>
      <c r="BI100" s="227">
        <f t="shared" si="17"/>
        <v>0</v>
      </c>
      <c r="BJ100" s="227">
        <f t="shared" si="18"/>
        <v>0</v>
      </c>
      <c r="BK100" s="10" t="s">
        <v>74</v>
      </c>
      <c r="BL100" s="227">
        <f t="shared" si="19"/>
        <v>0</v>
      </c>
      <c r="BM100" s="10" t="s">
        <v>109</v>
      </c>
      <c r="BN100" s="226" t="s">
        <v>223</v>
      </c>
    </row>
    <row r="101" spans="2:66" s="1" customFormat="1" ht="30" customHeight="1" x14ac:dyDescent="0.3">
      <c r="B101" s="21"/>
      <c r="C101" s="215" t="s">
        <v>114</v>
      </c>
      <c r="D101" s="215" t="s">
        <v>133</v>
      </c>
      <c r="E101" s="216" t="s">
        <v>176</v>
      </c>
      <c r="F101" s="156" t="s">
        <v>442</v>
      </c>
      <c r="G101" s="279"/>
      <c r="H101" s="217" t="s">
        <v>129</v>
      </c>
      <c r="I101" s="218">
        <v>1</v>
      </c>
      <c r="J101" s="157">
        <v>0</v>
      </c>
      <c r="K101" s="219">
        <f t="shared" si="10"/>
        <v>0</v>
      </c>
      <c r="L101" s="220" t="s">
        <v>147</v>
      </c>
      <c r="M101" s="221"/>
      <c r="N101" s="222" t="s">
        <v>3</v>
      </c>
      <c r="O101" s="223" t="s">
        <v>40</v>
      </c>
      <c r="P101" s="224">
        <v>0</v>
      </c>
      <c r="Q101" s="224">
        <f t="shared" si="11"/>
        <v>0</v>
      </c>
      <c r="R101" s="224">
        <v>0</v>
      </c>
      <c r="S101" s="224">
        <f t="shared" si="12"/>
        <v>0</v>
      </c>
      <c r="T101" s="224">
        <v>0</v>
      </c>
      <c r="U101" s="225">
        <f t="shared" si="13"/>
        <v>0</v>
      </c>
      <c r="AS101" s="226" t="s">
        <v>112</v>
      </c>
      <c r="AU101" s="226" t="s">
        <v>133</v>
      </c>
      <c r="AV101" s="226" t="s">
        <v>75</v>
      </c>
      <c r="AZ101" s="10" t="s">
        <v>107</v>
      </c>
      <c r="BF101" s="227">
        <f t="shared" si="14"/>
        <v>0</v>
      </c>
      <c r="BG101" s="227">
        <f t="shared" si="15"/>
        <v>0</v>
      </c>
      <c r="BH101" s="227">
        <f t="shared" si="16"/>
        <v>0</v>
      </c>
      <c r="BI101" s="227">
        <f t="shared" si="17"/>
        <v>0</v>
      </c>
      <c r="BJ101" s="227">
        <f t="shared" si="18"/>
        <v>0</v>
      </c>
      <c r="BK101" s="10" t="s">
        <v>74</v>
      </c>
      <c r="BL101" s="227">
        <f t="shared" si="19"/>
        <v>0</v>
      </c>
      <c r="BM101" s="10" t="s">
        <v>109</v>
      </c>
      <c r="BN101" s="226" t="s">
        <v>224</v>
      </c>
    </row>
    <row r="102" spans="2:66" s="1" customFormat="1" ht="30" customHeight="1" x14ac:dyDescent="0.3">
      <c r="B102" s="21"/>
      <c r="C102" s="215" t="s">
        <v>115</v>
      </c>
      <c r="D102" s="215" t="s">
        <v>133</v>
      </c>
      <c r="E102" s="216" t="s">
        <v>178</v>
      </c>
      <c r="F102" s="156" t="s">
        <v>442</v>
      </c>
      <c r="G102" s="279"/>
      <c r="H102" s="217" t="s">
        <v>129</v>
      </c>
      <c r="I102" s="218">
        <v>1</v>
      </c>
      <c r="J102" s="157">
        <v>0</v>
      </c>
      <c r="K102" s="219">
        <f t="shared" si="10"/>
        <v>0</v>
      </c>
      <c r="L102" s="220" t="s">
        <v>147</v>
      </c>
      <c r="M102" s="221"/>
      <c r="N102" s="222" t="s">
        <v>3</v>
      </c>
      <c r="O102" s="223" t="s">
        <v>40</v>
      </c>
      <c r="P102" s="224">
        <v>0</v>
      </c>
      <c r="Q102" s="224">
        <f t="shared" si="11"/>
        <v>0</v>
      </c>
      <c r="R102" s="224">
        <v>0</v>
      </c>
      <c r="S102" s="224">
        <f t="shared" si="12"/>
        <v>0</v>
      </c>
      <c r="T102" s="224">
        <v>0</v>
      </c>
      <c r="U102" s="225">
        <f t="shared" si="13"/>
        <v>0</v>
      </c>
      <c r="AS102" s="226" t="s">
        <v>112</v>
      </c>
      <c r="AU102" s="226" t="s">
        <v>133</v>
      </c>
      <c r="AV102" s="226" t="s">
        <v>75</v>
      </c>
      <c r="AZ102" s="10" t="s">
        <v>107</v>
      </c>
      <c r="BF102" s="227">
        <f t="shared" si="14"/>
        <v>0</v>
      </c>
      <c r="BG102" s="227">
        <f t="shared" si="15"/>
        <v>0</v>
      </c>
      <c r="BH102" s="227">
        <f t="shared" si="16"/>
        <v>0</v>
      </c>
      <c r="BI102" s="227">
        <f t="shared" si="17"/>
        <v>0</v>
      </c>
      <c r="BJ102" s="227">
        <f t="shared" si="18"/>
        <v>0</v>
      </c>
      <c r="BK102" s="10" t="s">
        <v>74</v>
      </c>
      <c r="BL102" s="227">
        <f t="shared" si="19"/>
        <v>0</v>
      </c>
      <c r="BM102" s="10" t="s">
        <v>109</v>
      </c>
      <c r="BN102" s="226" t="s">
        <v>225</v>
      </c>
    </row>
    <row r="103" spans="2:66" s="1" customFormat="1" ht="30" customHeight="1" x14ac:dyDescent="0.3">
      <c r="B103" s="21"/>
      <c r="C103" s="215" t="s">
        <v>9</v>
      </c>
      <c r="D103" s="215" t="s">
        <v>133</v>
      </c>
      <c r="E103" s="216" t="s">
        <v>180</v>
      </c>
      <c r="F103" s="156" t="s">
        <v>442</v>
      </c>
      <c r="G103" s="279"/>
      <c r="H103" s="217" t="s">
        <v>129</v>
      </c>
      <c r="I103" s="218">
        <v>1</v>
      </c>
      <c r="J103" s="157">
        <v>0</v>
      </c>
      <c r="K103" s="219">
        <f t="shared" si="10"/>
        <v>0</v>
      </c>
      <c r="L103" s="220" t="s">
        <v>147</v>
      </c>
      <c r="M103" s="221"/>
      <c r="N103" s="222" t="s">
        <v>3</v>
      </c>
      <c r="O103" s="223" t="s">
        <v>40</v>
      </c>
      <c r="P103" s="224">
        <v>0</v>
      </c>
      <c r="Q103" s="224">
        <f t="shared" si="11"/>
        <v>0</v>
      </c>
      <c r="R103" s="224">
        <v>0</v>
      </c>
      <c r="S103" s="224">
        <f t="shared" si="12"/>
        <v>0</v>
      </c>
      <c r="T103" s="224">
        <v>0</v>
      </c>
      <c r="U103" s="225">
        <f t="shared" si="13"/>
        <v>0</v>
      </c>
      <c r="AS103" s="226" t="s">
        <v>112</v>
      </c>
      <c r="AU103" s="226" t="s">
        <v>133</v>
      </c>
      <c r="AV103" s="226" t="s">
        <v>75</v>
      </c>
      <c r="AZ103" s="10" t="s">
        <v>107</v>
      </c>
      <c r="BF103" s="227">
        <f t="shared" si="14"/>
        <v>0</v>
      </c>
      <c r="BG103" s="227">
        <f t="shared" si="15"/>
        <v>0</v>
      </c>
      <c r="BH103" s="227">
        <f t="shared" si="16"/>
        <v>0</v>
      </c>
      <c r="BI103" s="227">
        <f t="shared" si="17"/>
        <v>0</v>
      </c>
      <c r="BJ103" s="227">
        <f t="shared" si="18"/>
        <v>0</v>
      </c>
      <c r="BK103" s="10" t="s">
        <v>74</v>
      </c>
      <c r="BL103" s="227">
        <f t="shared" si="19"/>
        <v>0</v>
      </c>
      <c r="BM103" s="10" t="s">
        <v>109</v>
      </c>
      <c r="BN103" s="226" t="s">
        <v>226</v>
      </c>
    </row>
    <row r="104" spans="2:66" s="1" customFormat="1" ht="30" customHeight="1" x14ac:dyDescent="0.3">
      <c r="B104" s="21"/>
      <c r="C104" s="215" t="s">
        <v>116</v>
      </c>
      <c r="D104" s="215" t="s">
        <v>133</v>
      </c>
      <c r="E104" s="216" t="s">
        <v>451</v>
      </c>
      <c r="F104" s="156" t="s">
        <v>442</v>
      </c>
      <c r="G104" s="279"/>
      <c r="H104" s="217" t="s">
        <v>129</v>
      </c>
      <c r="I104" s="218">
        <v>28</v>
      </c>
      <c r="J104" s="157">
        <v>0</v>
      </c>
      <c r="K104" s="219">
        <f t="shared" si="10"/>
        <v>0</v>
      </c>
      <c r="L104" s="220" t="s">
        <v>147</v>
      </c>
      <c r="M104" s="221"/>
      <c r="N104" s="222" t="s">
        <v>3</v>
      </c>
      <c r="O104" s="223" t="s">
        <v>40</v>
      </c>
      <c r="P104" s="224">
        <v>0</v>
      </c>
      <c r="Q104" s="224">
        <f t="shared" si="11"/>
        <v>0</v>
      </c>
      <c r="R104" s="224">
        <v>0</v>
      </c>
      <c r="S104" s="224">
        <f t="shared" si="12"/>
        <v>0</v>
      </c>
      <c r="T104" s="224">
        <v>0</v>
      </c>
      <c r="U104" s="225">
        <f t="shared" si="13"/>
        <v>0</v>
      </c>
      <c r="AS104" s="226" t="s">
        <v>112</v>
      </c>
      <c r="AU104" s="226" t="s">
        <v>133</v>
      </c>
      <c r="AV104" s="226" t="s">
        <v>75</v>
      </c>
      <c r="AZ104" s="10" t="s">
        <v>107</v>
      </c>
      <c r="BF104" s="227">
        <f t="shared" si="14"/>
        <v>0</v>
      </c>
      <c r="BG104" s="227">
        <f t="shared" si="15"/>
        <v>0</v>
      </c>
      <c r="BH104" s="227">
        <f t="shared" si="16"/>
        <v>0</v>
      </c>
      <c r="BI104" s="227">
        <f t="shared" si="17"/>
        <v>0</v>
      </c>
      <c r="BJ104" s="227">
        <f t="shared" si="18"/>
        <v>0</v>
      </c>
      <c r="BK104" s="10" t="s">
        <v>74</v>
      </c>
      <c r="BL104" s="227">
        <f t="shared" si="19"/>
        <v>0</v>
      </c>
      <c r="BM104" s="10" t="s">
        <v>109</v>
      </c>
      <c r="BN104" s="226" t="s">
        <v>227</v>
      </c>
    </row>
    <row r="105" spans="2:66" s="1" customFormat="1" ht="30" customHeight="1" x14ac:dyDescent="0.3">
      <c r="B105" s="21"/>
      <c r="C105" s="215" t="s">
        <v>126</v>
      </c>
      <c r="D105" s="215" t="s">
        <v>133</v>
      </c>
      <c r="E105" s="216" t="s">
        <v>467</v>
      </c>
      <c r="F105" s="156" t="s">
        <v>442</v>
      </c>
      <c r="G105" s="279"/>
      <c r="H105" s="217" t="s">
        <v>129</v>
      </c>
      <c r="I105" s="218">
        <v>28</v>
      </c>
      <c r="J105" s="157">
        <v>0</v>
      </c>
      <c r="K105" s="219">
        <f t="shared" si="10"/>
        <v>0</v>
      </c>
      <c r="L105" s="220" t="s">
        <v>147</v>
      </c>
      <c r="M105" s="221"/>
      <c r="N105" s="222" t="s">
        <v>3</v>
      </c>
      <c r="O105" s="223" t="s">
        <v>40</v>
      </c>
      <c r="P105" s="224">
        <v>0</v>
      </c>
      <c r="Q105" s="224">
        <f t="shared" si="11"/>
        <v>0</v>
      </c>
      <c r="R105" s="224">
        <v>0</v>
      </c>
      <c r="S105" s="224">
        <f t="shared" si="12"/>
        <v>0</v>
      </c>
      <c r="T105" s="224">
        <v>0</v>
      </c>
      <c r="U105" s="225">
        <f t="shared" si="13"/>
        <v>0</v>
      </c>
      <c r="AS105" s="226" t="s">
        <v>112</v>
      </c>
      <c r="AU105" s="226" t="s">
        <v>133</v>
      </c>
      <c r="AV105" s="226" t="s">
        <v>75</v>
      </c>
      <c r="AZ105" s="10" t="s">
        <v>107</v>
      </c>
      <c r="BF105" s="227">
        <f t="shared" si="14"/>
        <v>0</v>
      </c>
      <c r="BG105" s="227">
        <f t="shared" si="15"/>
        <v>0</v>
      </c>
      <c r="BH105" s="227">
        <f t="shared" si="16"/>
        <v>0</v>
      </c>
      <c r="BI105" s="227">
        <f t="shared" si="17"/>
        <v>0</v>
      </c>
      <c r="BJ105" s="227">
        <f t="shared" si="18"/>
        <v>0</v>
      </c>
      <c r="BK105" s="10" t="s">
        <v>74</v>
      </c>
      <c r="BL105" s="227">
        <f t="shared" si="19"/>
        <v>0</v>
      </c>
      <c r="BM105" s="10" t="s">
        <v>109</v>
      </c>
      <c r="BN105" s="226" t="s">
        <v>228</v>
      </c>
    </row>
    <row r="106" spans="2:66" s="1" customFormat="1" ht="30" customHeight="1" x14ac:dyDescent="0.3">
      <c r="B106" s="21"/>
      <c r="C106" s="215" t="s">
        <v>117</v>
      </c>
      <c r="D106" s="215" t="s">
        <v>133</v>
      </c>
      <c r="E106" s="216" t="s">
        <v>184</v>
      </c>
      <c r="F106" s="156" t="s">
        <v>442</v>
      </c>
      <c r="G106" s="279"/>
      <c r="H106" s="217" t="s">
        <v>129</v>
      </c>
      <c r="I106" s="218">
        <v>1</v>
      </c>
      <c r="J106" s="157">
        <v>0</v>
      </c>
      <c r="K106" s="219">
        <f t="shared" si="10"/>
        <v>0</v>
      </c>
      <c r="L106" s="220" t="s">
        <v>147</v>
      </c>
      <c r="M106" s="221"/>
      <c r="N106" s="222" t="s">
        <v>3</v>
      </c>
      <c r="O106" s="223" t="s">
        <v>40</v>
      </c>
      <c r="P106" s="224">
        <v>0</v>
      </c>
      <c r="Q106" s="224">
        <f t="shared" si="11"/>
        <v>0</v>
      </c>
      <c r="R106" s="224">
        <v>0</v>
      </c>
      <c r="S106" s="224">
        <f t="shared" si="12"/>
        <v>0</v>
      </c>
      <c r="T106" s="224">
        <v>0</v>
      </c>
      <c r="U106" s="225">
        <f t="shared" si="13"/>
        <v>0</v>
      </c>
      <c r="AS106" s="226" t="s">
        <v>112</v>
      </c>
      <c r="AU106" s="226" t="s">
        <v>133</v>
      </c>
      <c r="AV106" s="226" t="s">
        <v>75</v>
      </c>
      <c r="AZ106" s="10" t="s">
        <v>107</v>
      </c>
      <c r="BF106" s="227">
        <f t="shared" si="14"/>
        <v>0</v>
      </c>
      <c r="BG106" s="227">
        <f t="shared" si="15"/>
        <v>0</v>
      </c>
      <c r="BH106" s="227">
        <f t="shared" si="16"/>
        <v>0</v>
      </c>
      <c r="BI106" s="227">
        <f t="shared" si="17"/>
        <v>0</v>
      </c>
      <c r="BJ106" s="227">
        <f t="shared" si="18"/>
        <v>0</v>
      </c>
      <c r="BK106" s="10" t="s">
        <v>74</v>
      </c>
      <c r="BL106" s="227">
        <f t="shared" si="19"/>
        <v>0</v>
      </c>
      <c r="BM106" s="10" t="s">
        <v>109</v>
      </c>
      <c r="BN106" s="226" t="s">
        <v>229</v>
      </c>
    </row>
    <row r="107" spans="2:66" s="1" customFormat="1" ht="30" customHeight="1" x14ac:dyDescent="0.3">
      <c r="B107" s="21"/>
      <c r="C107" s="215" t="s">
        <v>118</v>
      </c>
      <c r="D107" s="215" t="s">
        <v>133</v>
      </c>
      <c r="E107" s="216" t="s">
        <v>458</v>
      </c>
      <c r="F107" s="156" t="s">
        <v>442</v>
      </c>
      <c r="G107" s="279"/>
      <c r="H107" s="217" t="s">
        <v>129</v>
      </c>
      <c r="I107" s="218">
        <v>15</v>
      </c>
      <c r="J107" s="157">
        <v>0</v>
      </c>
      <c r="K107" s="219">
        <f t="shared" si="10"/>
        <v>0</v>
      </c>
      <c r="L107" s="220" t="s">
        <v>147</v>
      </c>
      <c r="M107" s="221"/>
      <c r="N107" s="222" t="s">
        <v>3</v>
      </c>
      <c r="O107" s="223" t="s">
        <v>40</v>
      </c>
      <c r="P107" s="224">
        <v>0</v>
      </c>
      <c r="Q107" s="224">
        <f t="shared" si="11"/>
        <v>0</v>
      </c>
      <c r="R107" s="224">
        <v>0</v>
      </c>
      <c r="S107" s="224">
        <f t="shared" si="12"/>
        <v>0</v>
      </c>
      <c r="T107" s="224">
        <v>0</v>
      </c>
      <c r="U107" s="225">
        <f t="shared" si="13"/>
        <v>0</v>
      </c>
      <c r="AS107" s="226" t="s">
        <v>112</v>
      </c>
      <c r="AU107" s="226" t="s">
        <v>133</v>
      </c>
      <c r="AV107" s="226" t="s">
        <v>75</v>
      </c>
      <c r="AZ107" s="10" t="s">
        <v>107</v>
      </c>
      <c r="BF107" s="227">
        <f t="shared" si="14"/>
        <v>0</v>
      </c>
      <c r="BG107" s="227">
        <f t="shared" si="15"/>
        <v>0</v>
      </c>
      <c r="BH107" s="227">
        <f t="shared" si="16"/>
        <v>0</v>
      </c>
      <c r="BI107" s="227">
        <f t="shared" si="17"/>
        <v>0</v>
      </c>
      <c r="BJ107" s="227">
        <f t="shared" si="18"/>
        <v>0</v>
      </c>
      <c r="BK107" s="10" t="s">
        <v>74</v>
      </c>
      <c r="BL107" s="227">
        <f t="shared" si="19"/>
        <v>0</v>
      </c>
      <c r="BM107" s="10" t="s">
        <v>109</v>
      </c>
      <c r="BN107" s="226" t="s">
        <v>230</v>
      </c>
    </row>
    <row r="108" spans="2:66" s="1" customFormat="1" ht="30" customHeight="1" x14ac:dyDescent="0.3">
      <c r="B108" s="21"/>
      <c r="C108" s="215" t="s">
        <v>119</v>
      </c>
      <c r="D108" s="215" t="s">
        <v>133</v>
      </c>
      <c r="E108" s="216" t="s">
        <v>459</v>
      </c>
      <c r="F108" s="156" t="s">
        <v>442</v>
      </c>
      <c r="G108" s="279"/>
      <c r="H108" s="217" t="s">
        <v>129</v>
      </c>
      <c r="I108" s="218">
        <v>1</v>
      </c>
      <c r="J108" s="157">
        <v>0</v>
      </c>
      <c r="K108" s="219">
        <f t="shared" si="10"/>
        <v>0</v>
      </c>
      <c r="L108" s="220" t="s">
        <v>147</v>
      </c>
      <c r="M108" s="221"/>
      <c r="N108" s="222" t="s">
        <v>3</v>
      </c>
      <c r="O108" s="223" t="s">
        <v>40</v>
      </c>
      <c r="P108" s="224">
        <v>0</v>
      </c>
      <c r="Q108" s="224">
        <f t="shared" si="11"/>
        <v>0</v>
      </c>
      <c r="R108" s="224">
        <v>0</v>
      </c>
      <c r="S108" s="224">
        <f t="shared" si="12"/>
        <v>0</v>
      </c>
      <c r="T108" s="224">
        <v>0</v>
      </c>
      <c r="U108" s="225">
        <f t="shared" si="13"/>
        <v>0</v>
      </c>
      <c r="AS108" s="226" t="s">
        <v>112</v>
      </c>
      <c r="AU108" s="226" t="s">
        <v>133</v>
      </c>
      <c r="AV108" s="226" t="s">
        <v>75</v>
      </c>
      <c r="AZ108" s="10" t="s">
        <v>107</v>
      </c>
      <c r="BF108" s="227">
        <f t="shared" si="14"/>
        <v>0</v>
      </c>
      <c r="BG108" s="227">
        <f t="shared" si="15"/>
        <v>0</v>
      </c>
      <c r="BH108" s="227">
        <f t="shared" si="16"/>
        <v>0</v>
      </c>
      <c r="BI108" s="227">
        <f t="shared" si="17"/>
        <v>0</v>
      </c>
      <c r="BJ108" s="227">
        <f t="shared" si="18"/>
        <v>0</v>
      </c>
      <c r="BK108" s="10" t="s">
        <v>74</v>
      </c>
      <c r="BL108" s="227">
        <f t="shared" si="19"/>
        <v>0</v>
      </c>
      <c r="BM108" s="10" t="s">
        <v>109</v>
      </c>
      <c r="BN108" s="226" t="s">
        <v>231</v>
      </c>
    </row>
    <row r="109" spans="2:66" s="1" customFormat="1" ht="30" customHeight="1" x14ac:dyDescent="0.3">
      <c r="B109" s="21"/>
      <c r="C109" s="215" t="s">
        <v>120</v>
      </c>
      <c r="D109" s="215" t="s">
        <v>133</v>
      </c>
      <c r="E109" s="216" t="s">
        <v>460</v>
      </c>
      <c r="F109" s="156" t="s">
        <v>442</v>
      </c>
      <c r="G109" s="279"/>
      <c r="H109" s="217" t="s">
        <v>129</v>
      </c>
      <c r="I109" s="218">
        <v>29</v>
      </c>
      <c r="J109" s="157">
        <v>0</v>
      </c>
      <c r="K109" s="219">
        <f t="shared" si="10"/>
        <v>0</v>
      </c>
      <c r="L109" s="220" t="s">
        <v>147</v>
      </c>
      <c r="M109" s="221"/>
      <c r="N109" s="222" t="s">
        <v>3</v>
      </c>
      <c r="O109" s="223" t="s">
        <v>40</v>
      </c>
      <c r="P109" s="224">
        <v>0</v>
      </c>
      <c r="Q109" s="224">
        <f t="shared" si="11"/>
        <v>0</v>
      </c>
      <c r="R109" s="224">
        <v>0</v>
      </c>
      <c r="S109" s="224">
        <f t="shared" si="12"/>
        <v>0</v>
      </c>
      <c r="T109" s="224">
        <v>0</v>
      </c>
      <c r="U109" s="225">
        <f t="shared" si="13"/>
        <v>0</v>
      </c>
      <c r="AS109" s="226" t="s">
        <v>112</v>
      </c>
      <c r="AU109" s="226" t="s">
        <v>133</v>
      </c>
      <c r="AV109" s="226" t="s">
        <v>75</v>
      </c>
      <c r="AZ109" s="10" t="s">
        <v>107</v>
      </c>
      <c r="BF109" s="227">
        <f t="shared" si="14"/>
        <v>0</v>
      </c>
      <c r="BG109" s="227">
        <f t="shared" si="15"/>
        <v>0</v>
      </c>
      <c r="BH109" s="227">
        <f t="shared" si="16"/>
        <v>0</v>
      </c>
      <c r="BI109" s="227">
        <f t="shared" si="17"/>
        <v>0</v>
      </c>
      <c r="BJ109" s="227">
        <f t="shared" si="18"/>
        <v>0</v>
      </c>
      <c r="BK109" s="10" t="s">
        <v>74</v>
      </c>
      <c r="BL109" s="227">
        <f t="shared" si="19"/>
        <v>0</v>
      </c>
      <c r="BM109" s="10" t="s">
        <v>109</v>
      </c>
      <c r="BN109" s="226" t="s">
        <v>232</v>
      </c>
    </row>
    <row r="110" spans="2:66" s="1" customFormat="1" ht="30" customHeight="1" x14ac:dyDescent="0.3">
      <c r="B110" s="21"/>
      <c r="C110" s="215" t="s">
        <v>121</v>
      </c>
      <c r="D110" s="215" t="s">
        <v>133</v>
      </c>
      <c r="E110" s="216" t="s">
        <v>233</v>
      </c>
      <c r="F110" s="156" t="s">
        <v>442</v>
      </c>
      <c r="G110" s="279"/>
      <c r="H110" s="217" t="s">
        <v>129</v>
      </c>
      <c r="I110" s="218">
        <v>1</v>
      </c>
      <c r="J110" s="157">
        <v>0</v>
      </c>
      <c r="K110" s="219">
        <f t="shared" si="10"/>
        <v>0</v>
      </c>
      <c r="L110" s="220" t="s">
        <v>147</v>
      </c>
      <c r="M110" s="221"/>
      <c r="N110" s="222" t="s">
        <v>3</v>
      </c>
      <c r="O110" s="223" t="s">
        <v>40</v>
      </c>
      <c r="P110" s="224">
        <v>0</v>
      </c>
      <c r="Q110" s="224">
        <f t="shared" si="11"/>
        <v>0</v>
      </c>
      <c r="R110" s="224">
        <v>0</v>
      </c>
      <c r="S110" s="224">
        <f t="shared" si="12"/>
        <v>0</v>
      </c>
      <c r="T110" s="224">
        <v>0</v>
      </c>
      <c r="U110" s="225">
        <f t="shared" si="13"/>
        <v>0</v>
      </c>
      <c r="AS110" s="226" t="s">
        <v>112</v>
      </c>
      <c r="AU110" s="226" t="s">
        <v>133</v>
      </c>
      <c r="AV110" s="226" t="s">
        <v>75</v>
      </c>
      <c r="AZ110" s="10" t="s">
        <v>107</v>
      </c>
      <c r="BF110" s="227">
        <f t="shared" si="14"/>
        <v>0</v>
      </c>
      <c r="BG110" s="227">
        <f t="shared" si="15"/>
        <v>0</v>
      </c>
      <c r="BH110" s="227">
        <f t="shared" si="16"/>
        <v>0</v>
      </c>
      <c r="BI110" s="227">
        <f t="shared" si="17"/>
        <v>0</v>
      </c>
      <c r="BJ110" s="227">
        <f t="shared" si="18"/>
        <v>0</v>
      </c>
      <c r="BK110" s="10" t="s">
        <v>74</v>
      </c>
      <c r="BL110" s="227">
        <f t="shared" si="19"/>
        <v>0</v>
      </c>
      <c r="BM110" s="10" t="s">
        <v>109</v>
      </c>
      <c r="BN110" s="226" t="s">
        <v>234</v>
      </c>
    </row>
    <row r="111" spans="2:66" s="1" customFormat="1" ht="30" customHeight="1" x14ac:dyDescent="0.3">
      <c r="B111" s="21"/>
      <c r="C111" s="215" t="s">
        <v>122</v>
      </c>
      <c r="D111" s="215" t="s">
        <v>133</v>
      </c>
      <c r="E111" s="216" t="s">
        <v>461</v>
      </c>
      <c r="F111" s="156" t="s">
        <v>442</v>
      </c>
      <c r="G111" s="279"/>
      <c r="H111" s="217" t="s">
        <v>129</v>
      </c>
      <c r="I111" s="218">
        <v>28</v>
      </c>
      <c r="J111" s="157">
        <v>0</v>
      </c>
      <c r="K111" s="219">
        <f t="shared" si="10"/>
        <v>0</v>
      </c>
      <c r="L111" s="220" t="s">
        <v>147</v>
      </c>
      <c r="M111" s="221"/>
      <c r="N111" s="222" t="s">
        <v>3</v>
      </c>
      <c r="O111" s="223" t="s">
        <v>40</v>
      </c>
      <c r="P111" s="224">
        <v>0</v>
      </c>
      <c r="Q111" s="224">
        <f t="shared" si="11"/>
        <v>0</v>
      </c>
      <c r="R111" s="224">
        <v>0</v>
      </c>
      <c r="S111" s="224">
        <f t="shared" si="12"/>
        <v>0</v>
      </c>
      <c r="T111" s="224">
        <v>0</v>
      </c>
      <c r="U111" s="225">
        <f t="shared" si="13"/>
        <v>0</v>
      </c>
      <c r="AS111" s="226" t="s">
        <v>112</v>
      </c>
      <c r="AU111" s="226" t="s">
        <v>133</v>
      </c>
      <c r="AV111" s="226" t="s">
        <v>75</v>
      </c>
      <c r="AZ111" s="10" t="s">
        <v>107</v>
      </c>
      <c r="BF111" s="227">
        <f t="shared" si="14"/>
        <v>0</v>
      </c>
      <c r="BG111" s="227">
        <f t="shared" si="15"/>
        <v>0</v>
      </c>
      <c r="BH111" s="227">
        <f t="shared" si="16"/>
        <v>0</v>
      </c>
      <c r="BI111" s="227">
        <f t="shared" si="17"/>
        <v>0</v>
      </c>
      <c r="BJ111" s="227">
        <f t="shared" si="18"/>
        <v>0</v>
      </c>
      <c r="BK111" s="10" t="s">
        <v>74</v>
      </c>
      <c r="BL111" s="227">
        <f t="shared" si="19"/>
        <v>0</v>
      </c>
      <c r="BM111" s="10" t="s">
        <v>109</v>
      </c>
      <c r="BN111" s="226" t="s">
        <v>235</v>
      </c>
    </row>
    <row r="112" spans="2:66" s="1" customFormat="1" ht="30" customHeight="1" x14ac:dyDescent="0.3">
      <c r="B112" s="21"/>
      <c r="C112" s="215" t="s">
        <v>123</v>
      </c>
      <c r="D112" s="215" t="s">
        <v>133</v>
      </c>
      <c r="E112" s="216" t="s">
        <v>462</v>
      </c>
      <c r="F112" s="156" t="s">
        <v>442</v>
      </c>
      <c r="G112" s="279"/>
      <c r="H112" s="217" t="s">
        <v>129</v>
      </c>
      <c r="I112" s="218">
        <v>1</v>
      </c>
      <c r="J112" s="157">
        <v>0</v>
      </c>
      <c r="K112" s="219">
        <f t="shared" si="10"/>
        <v>0</v>
      </c>
      <c r="L112" s="220" t="s">
        <v>147</v>
      </c>
      <c r="M112" s="221"/>
      <c r="N112" s="222" t="s">
        <v>3</v>
      </c>
      <c r="O112" s="223" t="s">
        <v>40</v>
      </c>
      <c r="P112" s="224">
        <v>0</v>
      </c>
      <c r="Q112" s="224">
        <f t="shared" si="11"/>
        <v>0</v>
      </c>
      <c r="R112" s="224">
        <v>0</v>
      </c>
      <c r="S112" s="224">
        <f t="shared" si="12"/>
        <v>0</v>
      </c>
      <c r="T112" s="224">
        <v>0</v>
      </c>
      <c r="U112" s="225">
        <f t="shared" si="13"/>
        <v>0</v>
      </c>
      <c r="AS112" s="226" t="s">
        <v>112</v>
      </c>
      <c r="AU112" s="226" t="s">
        <v>133</v>
      </c>
      <c r="AV112" s="226" t="s">
        <v>75</v>
      </c>
      <c r="AZ112" s="10" t="s">
        <v>107</v>
      </c>
      <c r="BF112" s="227">
        <f t="shared" si="14"/>
        <v>0</v>
      </c>
      <c r="BG112" s="227">
        <f t="shared" si="15"/>
        <v>0</v>
      </c>
      <c r="BH112" s="227">
        <f t="shared" si="16"/>
        <v>0</v>
      </c>
      <c r="BI112" s="227">
        <f t="shared" si="17"/>
        <v>0</v>
      </c>
      <c r="BJ112" s="227">
        <f t="shared" si="18"/>
        <v>0</v>
      </c>
      <c r="BK112" s="10" t="s">
        <v>74</v>
      </c>
      <c r="BL112" s="227">
        <f t="shared" si="19"/>
        <v>0</v>
      </c>
      <c r="BM112" s="10" t="s">
        <v>109</v>
      </c>
      <c r="BN112" s="226" t="s">
        <v>236</v>
      </c>
    </row>
    <row r="113" spans="2:66" s="1" customFormat="1" ht="30" customHeight="1" x14ac:dyDescent="0.3">
      <c r="B113" s="21"/>
      <c r="C113" s="215" t="s">
        <v>8</v>
      </c>
      <c r="D113" s="215" t="s">
        <v>133</v>
      </c>
      <c r="E113" s="216" t="s">
        <v>463</v>
      </c>
      <c r="F113" s="156" t="s">
        <v>442</v>
      </c>
      <c r="G113" s="279"/>
      <c r="H113" s="217" t="s">
        <v>129</v>
      </c>
      <c r="I113" s="218">
        <v>1</v>
      </c>
      <c r="J113" s="157">
        <v>0</v>
      </c>
      <c r="K113" s="219">
        <f t="shared" si="10"/>
        <v>0</v>
      </c>
      <c r="L113" s="220" t="s">
        <v>147</v>
      </c>
      <c r="M113" s="221"/>
      <c r="N113" s="222" t="s">
        <v>3</v>
      </c>
      <c r="O113" s="223" t="s">
        <v>40</v>
      </c>
      <c r="P113" s="224">
        <v>0</v>
      </c>
      <c r="Q113" s="224">
        <f t="shared" si="11"/>
        <v>0</v>
      </c>
      <c r="R113" s="224">
        <v>0</v>
      </c>
      <c r="S113" s="224">
        <f t="shared" si="12"/>
        <v>0</v>
      </c>
      <c r="T113" s="224">
        <v>0</v>
      </c>
      <c r="U113" s="225">
        <f t="shared" si="13"/>
        <v>0</v>
      </c>
      <c r="AS113" s="226" t="s">
        <v>112</v>
      </c>
      <c r="AU113" s="226" t="s">
        <v>133</v>
      </c>
      <c r="AV113" s="226" t="s">
        <v>75</v>
      </c>
      <c r="AZ113" s="10" t="s">
        <v>107</v>
      </c>
      <c r="BF113" s="227">
        <f t="shared" si="14"/>
        <v>0</v>
      </c>
      <c r="BG113" s="227">
        <f t="shared" si="15"/>
        <v>0</v>
      </c>
      <c r="BH113" s="227">
        <f t="shared" si="16"/>
        <v>0</v>
      </c>
      <c r="BI113" s="227">
        <f t="shared" si="17"/>
        <v>0</v>
      </c>
      <c r="BJ113" s="227">
        <f t="shared" si="18"/>
        <v>0</v>
      </c>
      <c r="BK113" s="10" t="s">
        <v>74</v>
      </c>
      <c r="BL113" s="227">
        <f t="shared" si="19"/>
        <v>0</v>
      </c>
      <c r="BM113" s="10" t="s">
        <v>109</v>
      </c>
      <c r="BN113" s="226" t="s">
        <v>237</v>
      </c>
    </row>
    <row r="114" spans="2:66" s="1" customFormat="1" ht="30" customHeight="1" x14ac:dyDescent="0.3">
      <c r="B114" s="21"/>
      <c r="C114" s="215" t="s">
        <v>124</v>
      </c>
      <c r="D114" s="215" t="s">
        <v>133</v>
      </c>
      <c r="E114" s="216" t="s">
        <v>238</v>
      </c>
      <c r="F114" s="156" t="s">
        <v>442</v>
      </c>
      <c r="G114" s="279"/>
      <c r="H114" s="217" t="s">
        <v>129</v>
      </c>
      <c r="I114" s="218">
        <v>4</v>
      </c>
      <c r="J114" s="157">
        <v>0</v>
      </c>
      <c r="K114" s="219">
        <f t="shared" si="10"/>
        <v>0</v>
      </c>
      <c r="L114" s="220" t="s">
        <v>147</v>
      </c>
      <c r="M114" s="221"/>
      <c r="N114" s="222" t="s">
        <v>3</v>
      </c>
      <c r="O114" s="223" t="s">
        <v>40</v>
      </c>
      <c r="P114" s="224">
        <v>0</v>
      </c>
      <c r="Q114" s="224">
        <f t="shared" si="11"/>
        <v>0</v>
      </c>
      <c r="R114" s="224">
        <v>0</v>
      </c>
      <c r="S114" s="224">
        <f t="shared" si="12"/>
        <v>0</v>
      </c>
      <c r="T114" s="224">
        <v>0</v>
      </c>
      <c r="U114" s="225">
        <f t="shared" si="13"/>
        <v>0</v>
      </c>
      <c r="AS114" s="226" t="s">
        <v>112</v>
      </c>
      <c r="AU114" s="226" t="s">
        <v>133</v>
      </c>
      <c r="AV114" s="226" t="s">
        <v>75</v>
      </c>
      <c r="AZ114" s="10" t="s">
        <v>107</v>
      </c>
      <c r="BF114" s="227">
        <f t="shared" si="14"/>
        <v>0</v>
      </c>
      <c r="BG114" s="227">
        <f t="shared" si="15"/>
        <v>0</v>
      </c>
      <c r="BH114" s="227">
        <f t="shared" si="16"/>
        <v>0</v>
      </c>
      <c r="BI114" s="227">
        <f t="shared" si="17"/>
        <v>0</v>
      </c>
      <c r="BJ114" s="227">
        <f t="shared" si="18"/>
        <v>0</v>
      </c>
      <c r="BK114" s="10" t="s">
        <v>74</v>
      </c>
      <c r="BL114" s="227">
        <f t="shared" si="19"/>
        <v>0</v>
      </c>
      <c r="BM114" s="10" t="s">
        <v>109</v>
      </c>
      <c r="BN114" s="226" t="s">
        <v>239</v>
      </c>
    </row>
    <row r="115" spans="2:66" s="1" customFormat="1" ht="30" customHeight="1" x14ac:dyDescent="0.3">
      <c r="B115" s="21"/>
      <c r="C115" s="215" t="s">
        <v>125</v>
      </c>
      <c r="D115" s="215" t="s">
        <v>133</v>
      </c>
      <c r="E115" s="216" t="s">
        <v>464</v>
      </c>
      <c r="F115" s="156" t="s">
        <v>442</v>
      </c>
      <c r="G115" s="279"/>
      <c r="H115" s="217" t="s">
        <v>129</v>
      </c>
      <c r="I115" s="218">
        <v>1</v>
      </c>
      <c r="J115" s="157">
        <v>0</v>
      </c>
      <c r="K115" s="219">
        <f t="shared" si="10"/>
        <v>0</v>
      </c>
      <c r="L115" s="220" t="s">
        <v>147</v>
      </c>
      <c r="M115" s="221"/>
      <c r="N115" s="222" t="s">
        <v>3</v>
      </c>
      <c r="O115" s="223" t="s">
        <v>40</v>
      </c>
      <c r="P115" s="224">
        <v>0</v>
      </c>
      <c r="Q115" s="224">
        <f t="shared" si="11"/>
        <v>0</v>
      </c>
      <c r="R115" s="224">
        <v>0</v>
      </c>
      <c r="S115" s="224">
        <f t="shared" si="12"/>
        <v>0</v>
      </c>
      <c r="T115" s="224">
        <v>0</v>
      </c>
      <c r="U115" s="225">
        <f t="shared" si="13"/>
        <v>0</v>
      </c>
      <c r="AS115" s="226" t="s">
        <v>112</v>
      </c>
      <c r="AU115" s="226" t="s">
        <v>133</v>
      </c>
      <c r="AV115" s="226" t="s">
        <v>75</v>
      </c>
      <c r="AZ115" s="10" t="s">
        <v>107</v>
      </c>
      <c r="BF115" s="227">
        <f t="shared" si="14"/>
        <v>0</v>
      </c>
      <c r="BG115" s="227">
        <f t="shared" si="15"/>
        <v>0</v>
      </c>
      <c r="BH115" s="227">
        <f t="shared" si="16"/>
        <v>0</v>
      </c>
      <c r="BI115" s="227">
        <f t="shared" si="17"/>
        <v>0</v>
      </c>
      <c r="BJ115" s="227">
        <f t="shared" si="18"/>
        <v>0</v>
      </c>
      <c r="BK115" s="10" t="s">
        <v>74</v>
      </c>
      <c r="BL115" s="227">
        <f t="shared" si="19"/>
        <v>0</v>
      </c>
      <c r="BM115" s="10" t="s">
        <v>109</v>
      </c>
      <c r="BN115" s="226" t="s">
        <v>240</v>
      </c>
    </row>
    <row r="116" spans="2:66" s="1" customFormat="1" ht="30" customHeight="1" x14ac:dyDescent="0.3">
      <c r="B116" s="21"/>
      <c r="C116" s="215" t="s">
        <v>126</v>
      </c>
      <c r="D116" s="215" t="s">
        <v>133</v>
      </c>
      <c r="E116" s="216" t="s">
        <v>241</v>
      </c>
      <c r="F116" s="156" t="s">
        <v>442</v>
      </c>
      <c r="G116" s="279"/>
      <c r="H116" s="217" t="s">
        <v>129</v>
      </c>
      <c r="I116" s="218">
        <v>1</v>
      </c>
      <c r="J116" s="157">
        <v>0</v>
      </c>
      <c r="K116" s="219">
        <f t="shared" si="10"/>
        <v>0</v>
      </c>
      <c r="L116" s="220" t="s">
        <v>147</v>
      </c>
      <c r="M116" s="221"/>
      <c r="N116" s="222" t="s">
        <v>3</v>
      </c>
      <c r="O116" s="223" t="s">
        <v>40</v>
      </c>
      <c r="P116" s="224">
        <v>0</v>
      </c>
      <c r="Q116" s="224">
        <f t="shared" si="11"/>
        <v>0</v>
      </c>
      <c r="R116" s="224">
        <v>0</v>
      </c>
      <c r="S116" s="224">
        <f t="shared" si="12"/>
        <v>0</v>
      </c>
      <c r="T116" s="224">
        <v>0</v>
      </c>
      <c r="U116" s="225">
        <f t="shared" si="13"/>
        <v>0</v>
      </c>
      <c r="AS116" s="226" t="s">
        <v>112</v>
      </c>
      <c r="AU116" s="226" t="s">
        <v>133</v>
      </c>
      <c r="AV116" s="226" t="s">
        <v>75</v>
      </c>
      <c r="AZ116" s="10" t="s">
        <v>107</v>
      </c>
      <c r="BF116" s="227">
        <f t="shared" si="14"/>
        <v>0</v>
      </c>
      <c r="BG116" s="227">
        <f t="shared" si="15"/>
        <v>0</v>
      </c>
      <c r="BH116" s="227">
        <f t="shared" si="16"/>
        <v>0</v>
      </c>
      <c r="BI116" s="227">
        <f t="shared" si="17"/>
        <v>0</v>
      </c>
      <c r="BJ116" s="227">
        <f t="shared" si="18"/>
        <v>0</v>
      </c>
      <c r="BK116" s="10" t="s">
        <v>74</v>
      </c>
      <c r="BL116" s="227">
        <f t="shared" si="19"/>
        <v>0</v>
      </c>
      <c r="BM116" s="10" t="s">
        <v>109</v>
      </c>
      <c r="BN116" s="226" t="s">
        <v>242</v>
      </c>
    </row>
    <row r="117" spans="2:66" s="1" customFormat="1" ht="30" customHeight="1" x14ac:dyDescent="0.3">
      <c r="B117" s="21"/>
      <c r="C117" s="215" t="s">
        <v>127</v>
      </c>
      <c r="D117" s="215" t="s">
        <v>133</v>
      </c>
      <c r="E117" s="216" t="s">
        <v>465</v>
      </c>
      <c r="F117" s="156" t="s">
        <v>442</v>
      </c>
      <c r="G117" s="279"/>
      <c r="H117" s="217" t="s">
        <v>129</v>
      </c>
      <c r="I117" s="218">
        <v>1</v>
      </c>
      <c r="J117" s="157">
        <v>0</v>
      </c>
      <c r="K117" s="219">
        <f t="shared" si="10"/>
        <v>0</v>
      </c>
      <c r="L117" s="220" t="s">
        <v>147</v>
      </c>
      <c r="M117" s="221"/>
      <c r="N117" s="222" t="s">
        <v>3</v>
      </c>
      <c r="O117" s="223" t="s">
        <v>40</v>
      </c>
      <c r="P117" s="224">
        <v>0</v>
      </c>
      <c r="Q117" s="224">
        <f t="shared" si="11"/>
        <v>0</v>
      </c>
      <c r="R117" s="224">
        <v>0</v>
      </c>
      <c r="S117" s="224">
        <f t="shared" si="12"/>
        <v>0</v>
      </c>
      <c r="T117" s="224">
        <v>0</v>
      </c>
      <c r="U117" s="225">
        <f t="shared" si="13"/>
        <v>0</v>
      </c>
      <c r="AS117" s="226" t="s">
        <v>112</v>
      </c>
      <c r="AU117" s="226" t="s">
        <v>133</v>
      </c>
      <c r="AV117" s="226" t="s">
        <v>75</v>
      </c>
      <c r="AZ117" s="10" t="s">
        <v>107</v>
      </c>
      <c r="BF117" s="227">
        <f t="shared" si="14"/>
        <v>0</v>
      </c>
      <c r="BG117" s="227">
        <f t="shared" si="15"/>
        <v>0</v>
      </c>
      <c r="BH117" s="227">
        <f t="shared" si="16"/>
        <v>0</v>
      </c>
      <c r="BI117" s="227">
        <f t="shared" si="17"/>
        <v>0</v>
      </c>
      <c r="BJ117" s="227">
        <f t="shared" si="18"/>
        <v>0</v>
      </c>
      <c r="BK117" s="10" t="s">
        <v>74</v>
      </c>
      <c r="BL117" s="227">
        <f t="shared" si="19"/>
        <v>0</v>
      </c>
      <c r="BM117" s="10" t="s">
        <v>109</v>
      </c>
      <c r="BN117" s="226" t="s">
        <v>243</v>
      </c>
    </row>
    <row r="118" spans="2:66" s="1" customFormat="1" ht="30" customHeight="1" x14ac:dyDescent="0.3">
      <c r="B118" s="21"/>
      <c r="C118" s="215" t="s">
        <v>128</v>
      </c>
      <c r="D118" s="215" t="s">
        <v>133</v>
      </c>
      <c r="E118" s="216" t="s">
        <v>244</v>
      </c>
      <c r="F118" s="156" t="s">
        <v>442</v>
      </c>
      <c r="G118" s="279"/>
      <c r="H118" s="217" t="s">
        <v>129</v>
      </c>
      <c r="I118" s="218">
        <v>1</v>
      </c>
      <c r="J118" s="157">
        <v>0</v>
      </c>
      <c r="K118" s="219">
        <f t="shared" si="10"/>
        <v>0</v>
      </c>
      <c r="L118" s="220" t="s">
        <v>147</v>
      </c>
      <c r="M118" s="221"/>
      <c r="N118" s="222" t="s">
        <v>3</v>
      </c>
      <c r="O118" s="223" t="s">
        <v>40</v>
      </c>
      <c r="P118" s="224">
        <v>0</v>
      </c>
      <c r="Q118" s="224">
        <f t="shared" si="11"/>
        <v>0</v>
      </c>
      <c r="R118" s="224">
        <v>0</v>
      </c>
      <c r="S118" s="224">
        <f t="shared" si="12"/>
        <v>0</v>
      </c>
      <c r="T118" s="224">
        <v>0</v>
      </c>
      <c r="U118" s="225">
        <f t="shared" si="13"/>
        <v>0</v>
      </c>
      <c r="AS118" s="226" t="s">
        <v>112</v>
      </c>
      <c r="AU118" s="226" t="s">
        <v>133</v>
      </c>
      <c r="AV118" s="226" t="s">
        <v>75</v>
      </c>
      <c r="AZ118" s="10" t="s">
        <v>107</v>
      </c>
      <c r="BF118" s="227">
        <f t="shared" si="14"/>
        <v>0</v>
      </c>
      <c r="BG118" s="227">
        <f t="shared" si="15"/>
        <v>0</v>
      </c>
      <c r="BH118" s="227">
        <f t="shared" si="16"/>
        <v>0</v>
      </c>
      <c r="BI118" s="227">
        <f t="shared" si="17"/>
        <v>0</v>
      </c>
      <c r="BJ118" s="227">
        <f t="shared" si="18"/>
        <v>0</v>
      </c>
      <c r="BK118" s="10" t="s">
        <v>74</v>
      </c>
      <c r="BL118" s="227">
        <f t="shared" si="19"/>
        <v>0</v>
      </c>
      <c r="BM118" s="10" t="s">
        <v>109</v>
      </c>
      <c r="BN118" s="226" t="s">
        <v>245</v>
      </c>
    </row>
    <row r="119" spans="2:66" s="1" customFormat="1" ht="30" customHeight="1" x14ac:dyDescent="0.3">
      <c r="B119" s="21"/>
      <c r="C119" s="215" t="s">
        <v>130</v>
      </c>
      <c r="D119" s="215" t="s">
        <v>133</v>
      </c>
      <c r="E119" s="216" t="s">
        <v>466</v>
      </c>
      <c r="F119" s="156" t="s">
        <v>442</v>
      </c>
      <c r="G119" s="279"/>
      <c r="H119" s="217" t="s">
        <v>129</v>
      </c>
      <c r="I119" s="218">
        <v>1</v>
      </c>
      <c r="J119" s="157">
        <v>0</v>
      </c>
      <c r="K119" s="219">
        <f t="shared" si="10"/>
        <v>0</v>
      </c>
      <c r="L119" s="220" t="s">
        <v>147</v>
      </c>
      <c r="M119" s="221"/>
      <c r="N119" s="222" t="s">
        <v>3</v>
      </c>
      <c r="O119" s="223" t="s">
        <v>40</v>
      </c>
      <c r="P119" s="224">
        <v>0</v>
      </c>
      <c r="Q119" s="224">
        <f t="shared" si="11"/>
        <v>0</v>
      </c>
      <c r="R119" s="224">
        <v>0</v>
      </c>
      <c r="S119" s="224">
        <f t="shared" si="12"/>
        <v>0</v>
      </c>
      <c r="T119" s="224">
        <v>0</v>
      </c>
      <c r="U119" s="225">
        <f t="shared" si="13"/>
        <v>0</v>
      </c>
      <c r="AS119" s="226" t="s">
        <v>112</v>
      </c>
      <c r="AU119" s="226" t="s">
        <v>133</v>
      </c>
      <c r="AV119" s="226" t="s">
        <v>75</v>
      </c>
      <c r="AZ119" s="10" t="s">
        <v>107</v>
      </c>
      <c r="BF119" s="227">
        <f t="shared" si="14"/>
        <v>0</v>
      </c>
      <c r="BG119" s="227">
        <f t="shared" si="15"/>
        <v>0</v>
      </c>
      <c r="BH119" s="227">
        <f t="shared" si="16"/>
        <v>0</v>
      </c>
      <c r="BI119" s="227">
        <f t="shared" si="17"/>
        <v>0</v>
      </c>
      <c r="BJ119" s="227">
        <f t="shared" si="18"/>
        <v>0</v>
      </c>
      <c r="BK119" s="10" t="s">
        <v>74</v>
      </c>
      <c r="BL119" s="227">
        <f t="shared" si="19"/>
        <v>0</v>
      </c>
      <c r="BM119" s="10" t="s">
        <v>109</v>
      </c>
      <c r="BN119" s="226" t="s">
        <v>246</v>
      </c>
    </row>
    <row r="120" spans="2:66" s="1" customFormat="1" ht="30" customHeight="1" x14ac:dyDescent="0.3">
      <c r="B120" s="21"/>
      <c r="C120" s="215" t="s">
        <v>131</v>
      </c>
      <c r="D120" s="215" t="s">
        <v>133</v>
      </c>
      <c r="E120" s="216" t="s">
        <v>247</v>
      </c>
      <c r="F120" s="156" t="s">
        <v>442</v>
      </c>
      <c r="G120" s="279"/>
      <c r="H120" s="217" t="s">
        <v>129</v>
      </c>
      <c r="I120" s="218">
        <v>1</v>
      </c>
      <c r="J120" s="157">
        <v>0</v>
      </c>
      <c r="K120" s="219">
        <f t="shared" si="10"/>
        <v>0</v>
      </c>
      <c r="L120" s="220" t="s">
        <v>147</v>
      </c>
      <c r="M120" s="221"/>
      <c r="N120" s="222" t="s">
        <v>3</v>
      </c>
      <c r="O120" s="223" t="s">
        <v>40</v>
      </c>
      <c r="P120" s="224">
        <v>0</v>
      </c>
      <c r="Q120" s="224">
        <f t="shared" si="11"/>
        <v>0</v>
      </c>
      <c r="R120" s="224">
        <v>0</v>
      </c>
      <c r="S120" s="224">
        <f t="shared" si="12"/>
        <v>0</v>
      </c>
      <c r="T120" s="224">
        <v>0</v>
      </c>
      <c r="U120" s="225">
        <f t="shared" si="13"/>
        <v>0</v>
      </c>
      <c r="AS120" s="226" t="s">
        <v>112</v>
      </c>
      <c r="AU120" s="226" t="s">
        <v>133</v>
      </c>
      <c r="AV120" s="226" t="s">
        <v>75</v>
      </c>
      <c r="AZ120" s="10" t="s">
        <v>107</v>
      </c>
      <c r="BF120" s="227">
        <f t="shared" si="14"/>
        <v>0</v>
      </c>
      <c r="BG120" s="227">
        <f t="shared" si="15"/>
        <v>0</v>
      </c>
      <c r="BH120" s="227">
        <f t="shared" si="16"/>
        <v>0</v>
      </c>
      <c r="BI120" s="227">
        <f t="shared" si="17"/>
        <v>0</v>
      </c>
      <c r="BJ120" s="227">
        <f t="shared" si="18"/>
        <v>0</v>
      </c>
      <c r="BK120" s="10" t="s">
        <v>74</v>
      </c>
      <c r="BL120" s="227">
        <f t="shared" si="19"/>
        <v>0</v>
      </c>
      <c r="BM120" s="10" t="s">
        <v>109</v>
      </c>
      <c r="BN120" s="226" t="s">
        <v>248</v>
      </c>
    </row>
    <row r="121" spans="2:66" s="1" customFormat="1" ht="30" customHeight="1" x14ac:dyDescent="0.3">
      <c r="B121" s="21"/>
      <c r="C121" s="215" t="s">
        <v>134</v>
      </c>
      <c r="D121" s="215" t="s">
        <v>133</v>
      </c>
      <c r="E121" s="216" t="s">
        <v>249</v>
      </c>
      <c r="F121" s="156" t="s">
        <v>442</v>
      </c>
      <c r="G121" s="279"/>
      <c r="H121" s="217" t="s">
        <v>129</v>
      </c>
      <c r="I121" s="218">
        <v>1</v>
      </c>
      <c r="J121" s="157">
        <v>0</v>
      </c>
      <c r="K121" s="219">
        <f t="shared" si="10"/>
        <v>0</v>
      </c>
      <c r="L121" s="220" t="s">
        <v>147</v>
      </c>
      <c r="M121" s="221"/>
      <c r="N121" s="222" t="s">
        <v>3</v>
      </c>
      <c r="O121" s="223" t="s">
        <v>40</v>
      </c>
      <c r="P121" s="224">
        <v>0</v>
      </c>
      <c r="Q121" s="224">
        <f t="shared" si="11"/>
        <v>0</v>
      </c>
      <c r="R121" s="224">
        <v>0</v>
      </c>
      <c r="S121" s="224">
        <f t="shared" si="12"/>
        <v>0</v>
      </c>
      <c r="T121" s="224">
        <v>0</v>
      </c>
      <c r="U121" s="225">
        <f t="shared" si="13"/>
        <v>0</v>
      </c>
      <c r="AS121" s="226" t="s">
        <v>112</v>
      </c>
      <c r="AU121" s="226" t="s">
        <v>133</v>
      </c>
      <c r="AV121" s="226" t="s">
        <v>75</v>
      </c>
      <c r="AZ121" s="10" t="s">
        <v>107</v>
      </c>
      <c r="BF121" s="227">
        <f t="shared" si="14"/>
        <v>0</v>
      </c>
      <c r="BG121" s="227">
        <f t="shared" si="15"/>
        <v>0</v>
      </c>
      <c r="BH121" s="227">
        <f t="shared" si="16"/>
        <v>0</v>
      </c>
      <c r="BI121" s="227">
        <f t="shared" si="17"/>
        <v>0</v>
      </c>
      <c r="BJ121" s="227">
        <f t="shared" si="18"/>
        <v>0</v>
      </c>
      <c r="BK121" s="10" t="s">
        <v>74</v>
      </c>
      <c r="BL121" s="227">
        <f t="shared" si="19"/>
        <v>0</v>
      </c>
      <c r="BM121" s="10" t="s">
        <v>109</v>
      </c>
      <c r="BN121" s="226" t="s">
        <v>250</v>
      </c>
    </row>
    <row r="122" spans="2:66" s="1" customFormat="1" ht="30" customHeight="1" x14ac:dyDescent="0.3">
      <c r="B122" s="21"/>
      <c r="C122" s="215" t="s">
        <v>132</v>
      </c>
      <c r="D122" s="215" t="s">
        <v>133</v>
      </c>
      <c r="E122" s="216" t="s">
        <v>251</v>
      </c>
      <c r="F122" s="156" t="s">
        <v>442</v>
      </c>
      <c r="G122" s="280"/>
      <c r="H122" s="217" t="s">
        <v>129</v>
      </c>
      <c r="I122" s="218">
        <v>1</v>
      </c>
      <c r="J122" s="157">
        <v>0</v>
      </c>
      <c r="K122" s="219">
        <f t="shared" si="10"/>
        <v>0</v>
      </c>
      <c r="L122" s="220" t="s">
        <v>147</v>
      </c>
      <c r="M122" s="221"/>
      <c r="N122" s="222" t="s">
        <v>3</v>
      </c>
      <c r="O122" s="223" t="s">
        <v>40</v>
      </c>
      <c r="P122" s="224">
        <v>0</v>
      </c>
      <c r="Q122" s="224">
        <f t="shared" si="11"/>
        <v>0</v>
      </c>
      <c r="R122" s="224">
        <v>0</v>
      </c>
      <c r="S122" s="224">
        <f t="shared" si="12"/>
        <v>0</v>
      </c>
      <c r="T122" s="224">
        <v>0</v>
      </c>
      <c r="U122" s="225">
        <f t="shared" si="13"/>
        <v>0</v>
      </c>
      <c r="AS122" s="226" t="s">
        <v>112</v>
      </c>
      <c r="AU122" s="226" t="s">
        <v>133</v>
      </c>
      <c r="AV122" s="226" t="s">
        <v>75</v>
      </c>
      <c r="AZ122" s="10" t="s">
        <v>107</v>
      </c>
      <c r="BF122" s="227">
        <f t="shared" si="14"/>
        <v>0</v>
      </c>
      <c r="BG122" s="227">
        <f t="shared" si="15"/>
        <v>0</v>
      </c>
      <c r="BH122" s="227">
        <f t="shared" si="16"/>
        <v>0</v>
      </c>
      <c r="BI122" s="227">
        <f t="shared" si="17"/>
        <v>0</v>
      </c>
      <c r="BJ122" s="227">
        <f t="shared" si="18"/>
        <v>0</v>
      </c>
      <c r="BK122" s="10" t="s">
        <v>74</v>
      </c>
      <c r="BL122" s="227">
        <f t="shared" si="19"/>
        <v>0</v>
      </c>
      <c r="BM122" s="10" t="s">
        <v>109</v>
      </c>
      <c r="BN122" s="226" t="s">
        <v>252</v>
      </c>
    </row>
    <row r="123" spans="2:66" s="1" customFormat="1" ht="6.95" customHeight="1" x14ac:dyDescent="0.3"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21"/>
    </row>
  </sheetData>
  <sheetProtection algorithmName="SHA-512" hashValue="dncWNuawM2dFwGc3lpfYITWXLpBuw00/JJfFEv5TLu1wcaRS/3w6XtxfbY80SIniApcKpFBik9KOq93XcjuXww==" saltValue="jobEMP7pU3koNQqBPzOigw==" spinCount="100000" sheet="1" objects="1" scenarios="1" selectLockedCells="1"/>
  <autoFilter ref="C87:L122" xr:uid="{00000000-0009-0000-0000-000009000000}"/>
  <mergeCells count="13">
    <mergeCell ref="M2:W2"/>
    <mergeCell ref="E52:I52"/>
    <mergeCell ref="E54:I54"/>
    <mergeCell ref="E76:I76"/>
    <mergeCell ref="E78:I78"/>
    <mergeCell ref="G91:G97"/>
    <mergeCell ref="G99:G122"/>
    <mergeCell ref="E80:I80"/>
    <mergeCell ref="E7:I7"/>
    <mergeCell ref="E9:I9"/>
    <mergeCell ref="E11:I11"/>
    <mergeCell ref="E29:I29"/>
    <mergeCell ref="E50:I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K219"/>
  <sheetViews>
    <sheetView showGridLines="0" topLeftCell="A58" zoomScale="110" zoomScaleNormal="110" workbookViewId="0">
      <selection activeCell="A58" sqref="A1:XFD1048576"/>
    </sheetView>
  </sheetViews>
  <sheetFormatPr defaultRowHeight="10.15" x14ac:dyDescent="0.3"/>
  <cols>
    <col min="1" max="1" width="8.33203125" style="68" customWidth="1"/>
    <col min="2" max="2" width="1.6640625" style="68" customWidth="1"/>
    <col min="3" max="4" width="5" style="68" customWidth="1"/>
    <col min="5" max="5" width="11.6640625" style="68" customWidth="1"/>
    <col min="6" max="6" width="9.1640625" style="68" customWidth="1"/>
    <col min="7" max="7" width="5" style="68" customWidth="1"/>
    <col min="8" max="8" width="77.83203125" style="68" customWidth="1"/>
    <col min="9" max="10" width="20" style="68" customWidth="1"/>
    <col min="11" max="11" width="1.6640625" style="68" customWidth="1"/>
  </cols>
  <sheetData>
    <row r="1" spans="2:11" customFormat="1" ht="37.5" customHeight="1" x14ac:dyDescent="0.3"/>
    <row r="2" spans="2:11" customFormat="1" ht="7.5" customHeight="1" x14ac:dyDescent="0.3">
      <c r="B2" s="69"/>
      <c r="C2" s="70"/>
      <c r="D2" s="70"/>
      <c r="E2" s="70"/>
      <c r="F2" s="70"/>
      <c r="G2" s="70"/>
      <c r="H2" s="70"/>
      <c r="I2" s="70"/>
      <c r="J2" s="70"/>
      <c r="K2" s="71"/>
    </row>
    <row r="3" spans="2:11" s="8" customFormat="1" ht="45" customHeight="1" x14ac:dyDescent="0.3">
      <c r="B3" s="72"/>
      <c r="C3" s="286" t="s">
        <v>254</v>
      </c>
      <c r="D3" s="286"/>
      <c r="E3" s="286"/>
      <c r="F3" s="286"/>
      <c r="G3" s="286"/>
      <c r="H3" s="286"/>
      <c r="I3" s="286"/>
      <c r="J3" s="286"/>
      <c r="K3" s="73"/>
    </row>
    <row r="4" spans="2:11" customFormat="1" ht="25.5" customHeight="1" x14ac:dyDescent="0.45">
      <c r="B4" s="74"/>
      <c r="C4" s="285" t="s">
        <v>255</v>
      </c>
      <c r="D4" s="285"/>
      <c r="E4" s="285"/>
      <c r="F4" s="285"/>
      <c r="G4" s="285"/>
      <c r="H4" s="285"/>
      <c r="I4" s="285"/>
      <c r="J4" s="285"/>
      <c r="K4" s="75"/>
    </row>
    <row r="5" spans="2:11" customFormat="1" ht="5.25" customHeight="1" x14ac:dyDescent="0.3">
      <c r="B5" s="74"/>
      <c r="C5" s="76"/>
      <c r="D5" s="76"/>
      <c r="E5" s="76"/>
      <c r="F5" s="76"/>
      <c r="G5" s="76"/>
      <c r="H5" s="76"/>
      <c r="I5" s="76"/>
      <c r="J5" s="76"/>
      <c r="K5" s="75"/>
    </row>
    <row r="6" spans="2:11" customFormat="1" ht="15" customHeight="1" x14ac:dyDescent="0.3">
      <c r="B6" s="74"/>
      <c r="C6" s="284" t="s">
        <v>256</v>
      </c>
      <c r="D6" s="284"/>
      <c r="E6" s="284"/>
      <c r="F6" s="284"/>
      <c r="G6" s="284"/>
      <c r="H6" s="284"/>
      <c r="I6" s="284"/>
      <c r="J6" s="284"/>
      <c r="K6" s="75"/>
    </row>
    <row r="7" spans="2:11" customFormat="1" ht="15" customHeight="1" x14ac:dyDescent="0.3">
      <c r="B7" s="78"/>
      <c r="C7" s="284" t="s">
        <v>257</v>
      </c>
      <c r="D7" s="284"/>
      <c r="E7" s="284"/>
      <c r="F7" s="284"/>
      <c r="G7" s="284"/>
      <c r="H7" s="284"/>
      <c r="I7" s="284"/>
      <c r="J7" s="284"/>
      <c r="K7" s="75"/>
    </row>
    <row r="8" spans="2:11" customFormat="1" ht="12.75" customHeight="1" x14ac:dyDescent="0.3">
      <c r="B8" s="78"/>
      <c r="C8" s="77"/>
      <c r="D8" s="77"/>
      <c r="E8" s="77"/>
      <c r="F8" s="77"/>
      <c r="G8" s="77"/>
      <c r="H8" s="77"/>
      <c r="I8" s="77"/>
      <c r="J8" s="77"/>
      <c r="K8" s="75"/>
    </row>
    <row r="9" spans="2:11" customFormat="1" ht="15" customHeight="1" x14ac:dyDescent="0.3">
      <c r="B9" s="78"/>
      <c r="C9" s="284" t="s">
        <v>258</v>
      </c>
      <c r="D9" s="284"/>
      <c r="E9" s="284"/>
      <c r="F9" s="284"/>
      <c r="G9" s="284"/>
      <c r="H9" s="284"/>
      <c r="I9" s="284"/>
      <c r="J9" s="284"/>
      <c r="K9" s="75"/>
    </row>
    <row r="10" spans="2:11" customFormat="1" ht="15" customHeight="1" x14ac:dyDescent="0.3">
      <c r="B10" s="78"/>
      <c r="C10" s="77"/>
      <c r="D10" s="284" t="s">
        <v>259</v>
      </c>
      <c r="E10" s="284"/>
      <c r="F10" s="284"/>
      <c r="G10" s="284"/>
      <c r="H10" s="284"/>
      <c r="I10" s="284"/>
      <c r="J10" s="284"/>
      <c r="K10" s="75"/>
    </row>
    <row r="11" spans="2:11" customFormat="1" ht="15" customHeight="1" x14ac:dyDescent="0.3">
      <c r="B11" s="78"/>
      <c r="C11" s="79"/>
      <c r="D11" s="284" t="s">
        <v>260</v>
      </c>
      <c r="E11" s="284"/>
      <c r="F11" s="284"/>
      <c r="G11" s="284"/>
      <c r="H11" s="284"/>
      <c r="I11" s="284"/>
      <c r="J11" s="284"/>
      <c r="K11" s="75"/>
    </row>
    <row r="12" spans="2:11" customFormat="1" ht="15" customHeight="1" x14ac:dyDescent="0.3">
      <c r="B12" s="78"/>
      <c r="C12" s="79"/>
      <c r="D12" s="77"/>
      <c r="E12" s="77"/>
      <c r="F12" s="77"/>
      <c r="G12" s="77"/>
      <c r="H12" s="77"/>
      <c r="I12" s="77"/>
      <c r="J12" s="77"/>
      <c r="K12" s="75"/>
    </row>
    <row r="13" spans="2:11" customFormat="1" ht="15" customHeight="1" x14ac:dyDescent="0.3">
      <c r="B13" s="78"/>
      <c r="C13" s="79"/>
      <c r="D13" s="80" t="s">
        <v>261</v>
      </c>
      <c r="E13" s="77"/>
      <c r="F13" s="77"/>
      <c r="G13" s="77"/>
      <c r="H13" s="77"/>
      <c r="I13" s="77"/>
      <c r="J13" s="77"/>
      <c r="K13" s="75"/>
    </row>
    <row r="14" spans="2:11" customFormat="1" ht="12.75" customHeight="1" x14ac:dyDescent="0.3">
      <c r="B14" s="78"/>
      <c r="C14" s="79"/>
      <c r="D14" s="79"/>
      <c r="E14" s="79"/>
      <c r="F14" s="79"/>
      <c r="G14" s="79"/>
      <c r="H14" s="79"/>
      <c r="I14" s="79"/>
      <c r="J14" s="79"/>
      <c r="K14" s="75"/>
    </row>
    <row r="15" spans="2:11" customFormat="1" ht="15" customHeight="1" x14ac:dyDescent="0.3">
      <c r="B15" s="78"/>
      <c r="C15" s="79"/>
      <c r="D15" s="284" t="s">
        <v>262</v>
      </c>
      <c r="E15" s="284"/>
      <c r="F15" s="284"/>
      <c r="G15" s="284"/>
      <c r="H15" s="284"/>
      <c r="I15" s="284"/>
      <c r="J15" s="284"/>
      <c r="K15" s="75"/>
    </row>
    <row r="16" spans="2:11" customFormat="1" ht="15" customHeight="1" x14ac:dyDescent="0.3">
      <c r="B16" s="78"/>
      <c r="C16" s="79"/>
      <c r="D16" s="284" t="s">
        <v>263</v>
      </c>
      <c r="E16" s="284"/>
      <c r="F16" s="284"/>
      <c r="G16" s="284"/>
      <c r="H16" s="284"/>
      <c r="I16" s="284"/>
      <c r="J16" s="284"/>
      <c r="K16" s="75"/>
    </row>
    <row r="17" spans="2:11" customFormat="1" ht="15" customHeight="1" x14ac:dyDescent="0.3">
      <c r="B17" s="78"/>
      <c r="C17" s="79"/>
      <c r="D17" s="284" t="s">
        <v>264</v>
      </c>
      <c r="E17" s="284"/>
      <c r="F17" s="284"/>
      <c r="G17" s="284"/>
      <c r="H17" s="284"/>
      <c r="I17" s="284"/>
      <c r="J17" s="284"/>
      <c r="K17" s="75"/>
    </row>
    <row r="18" spans="2:11" customFormat="1" ht="15" customHeight="1" x14ac:dyDescent="0.3">
      <c r="B18" s="78"/>
      <c r="C18" s="79"/>
      <c r="D18" s="79"/>
      <c r="E18" s="81" t="s">
        <v>73</v>
      </c>
      <c r="F18" s="284" t="s">
        <v>265</v>
      </c>
      <c r="G18" s="284"/>
      <c r="H18" s="284"/>
      <c r="I18" s="284"/>
      <c r="J18" s="284"/>
      <c r="K18" s="75"/>
    </row>
    <row r="19" spans="2:11" customFormat="1" ht="15" customHeight="1" x14ac:dyDescent="0.3">
      <c r="B19" s="78"/>
      <c r="C19" s="79"/>
      <c r="D19" s="79"/>
      <c r="E19" s="81" t="s">
        <v>266</v>
      </c>
      <c r="F19" s="284" t="s">
        <v>267</v>
      </c>
      <c r="G19" s="284"/>
      <c r="H19" s="284"/>
      <c r="I19" s="284"/>
      <c r="J19" s="284"/>
      <c r="K19" s="75"/>
    </row>
    <row r="20" spans="2:11" customFormat="1" ht="15" customHeight="1" x14ac:dyDescent="0.3">
      <c r="B20" s="78"/>
      <c r="C20" s="79"/>
      <c r="D20" s="79"/>
      <c r="E20" s="81" t="s">
        <v>268</v>
      </c>
      <c r="F20" s="284" t="s">
        <v>269</v>
      </c>
      <c r="G20" s="284"/>
      <c r="H20" s="284"/>
      <c r="I20" s="284"/>
      <c r="J20" s="284"/>
      <c r="K20" s="75"/>
    </row>
    <row r="21" spans="2:11" customFormat="1" ht="15" customHeight="1" x14ac:dyDescent="0.3">
      <c r="B21" s="78"/>
      <c r="C21" s="79"/>
      <c r="D21" s="79"/>
      <c r="E21" s="81" t="s">
        <v>270</v>
      </c>
      <c r="F21" s="284" t="s">
        <v>271</v>
      </c>
      <c r="G21" s="284"/>
      <c r="H21" s="284"/>
      <c r="I21" s="284"/>
      <c r="J21" s="284"/>
      <c r="K21" s="75"/>
    </row>
    <row r="22" spans="2:11" customFormat="1" ht="15" customHeight="1" x14ac:dyDescent="0.3">
      <c r="B22" s="78"/>
      <c r="C22" s="79"/>
      <c r="D22" s="79"/>
      <c r="E22" s="81" t="s">
        <v>272</v>
      </c>
      <c r="F22" s="284" t="s">
        <v>253</v>
      </c>
      <c r="G22" s="284"/>
      <c r="H22" s="284"/>
      <c r="I22" s="284"/>
      <c r="J22" s="284"/>
      <c r="K22" s="75"/>
    </row>
    <row r="23" spans="2:11" customFormat="1" ht="15" customHeight="1" x14ac:dyDescent="0.3">
      <c r="B23" s="78"/>
      <c r="C23" s="79"/>
      <c r="D23" s="79"/>
      <c r="E23" s="81" t="s">
        <v>78</v>
      </c>
      <c r="F23" s="284" t="s">
        <v>273</v>
      </c>
      <c r="G23" s="284"/>
      <c r="H23" s="284"/>
      <c r="I23" s="284"/>
      <c r="J23" s="284"/>
      <c r="K23" s="75"/>
    </row>
    <row r="24" spans="2:11" customFormat="1" ht="12.75" customHeight="1" x14ac:dyDescent="0.3">
      <c r="B24" s="78"/>
      <c r="C24" s="79"/>
      <c r="D24" s="79"/>
      <c r="E24" s="79"/>
      <c r="F24" s="79"/>
      <c r="G24" s="79"/>
      <c r="H24" s="79"/>
      <c r="I24" s="79"/>
      <c r="J24" s="79"/>
      <c r="K24" s="75"/>
    </row>
    <row r="25" spans="2:11" customFormat="1" ht="15" customHeight="1" x14ac:dyDescent="0.3">
      <c r="B25" s="78"/>
      <c r="C25" s="284" t="s">
        <v>274</v>
      </c>
      <c r="D25" s="284"/>
      <c r="E25" s="284"/>
      <c r="F25" s="284"/>
      <c r="G25" s="284"/>
      <c r="H25" s="284"/>
      <c r="I25" s="284"/>
      <c r="J25" s="284"/>
      <c r="K25" s="75"/>
    </row>
    <row r="26" spans="2:11" customFormat="1" ht="15" customHeight="1" x14ac:dyDescent="0.3">
      <c r="B26" s="78"/>
      <c r="C26" s="284" t="s">
        <v>275</v>
      </c>
      <c r="D26" s="284"/>
      <c r="E26" s="284"/>
      <c r="F26" s="284"/>
      <c r="G26" s="284"/>
      <c r="H26" s="284"/>
      <c r="I26" s="284"/>
      <c r="J26" s="284"/>
      <c r="K26" s="75"/>
    </row>
    <row r="27" spans="2:11" customFormat="1" ht="15" customHeight="1" x14ac:dyDescent="0.3">
      <c r="B27" s="78"/>
      <c r="C27" s="77"/>
      <c r="D27" s="284" t="s">
        <v>276</v>
      </c>
      <c r="E27" s="284"/>
      <c r="F27" s="284"/>
      <c r="G27" s="284"/>
      <c r="H27" s="284"/>
      <c r="I27" s="284"/>
      <c r="J27" s="284"/>
      <c r="K27" s="75"/>
    </row>
    <row r="28" spans="2:11" customFormat="1" ht="15" customHeight="1" x14ac:dyDescent="0.3">
      <c r="B28" s="78"/>
      <c r="C28" s="79"/>
      <c r="D28" s="284" t="s">
        <v>277</v>
      </c>
      <c r="E28" s="284"/>
      <c r="F28" s="284"/>
      <c r="G28" s="284"/>
      <c r="H28" s="284"/>
      <c r="I28" s="284"/>
      <c r="J28" s="284"/>
      <c r="K28" s="75"/>
    </row>
    <row r="29" spans="2:11" customFormat="1" ht="12.75" customHeight="1" x14ac:dyDescent="0.3">
      <c r="B29" s="78"/>
      <c r="C29" s="79"/>
      <c r="D29" s="79"/>
      <c r="E29" s="79"/>
      <c r="F29" s="79"/>
      <c r="G29" s="79"/>
      <c r="H29" s="79"/>
      <c r="I29" s="79"/>
      <c r="J29" s="79"/>
      <c r="K29" s="75"/>
    </row>
    <row r="30" spans="2:11" customFormat="1" ht="15" customHeight="1" x14ac:dyDescent="0.3">
      <c r="B30" s="78"/>
      <c r="C30" s="79"/>
      <c r="D30" s="284" t="s">
        <v>278</v>
      </c>
      <c r="E30" s="284"/>
      <c r="F30" s="284"/>
      <c r="G30" s="284"/>
      <c r="H30" s="284"/>
      <c r="I30" s="284"/>
      <c r="J30" s="284"/>
      <c r="K30" s="75"/>
    </row>
    <row r="31" spans="2:11" customFormat="1" ht="15" customHeight="1" x14ac:dyDescent="0.3">
      <c r="B31" s="78"/>
      <c r="C31" s="79"/>
      <c r="D31" s="284" t="s">
        <v>279</v>
      </c>
      <c r="E31" s="284"/>
      <c r="F31" s="284"/>
      <c r="G31" s="284"/>
      <c r="H31" s="284"/>
      <c r="I31" s="284"/>
      <c r="J31" s="284"/>
      <c r="K31" s="75"/>
    </row>
    <row r="32" spans="2:11" customFormat="1" ht="12.75" customHeight="1" x14ac:dyDescent="0.3">
      <c r="B32" s="78"/>
      <c r="C32" s="79"/>
      <c r="D32" s="79"/>
      <c r="E32" s="79"/>
      <c r="F32" s="79"/>
      <c r="G32" s="79"/>
      <c r="H32" s="79"/>
      <c r="I32" s="79"/>
      <c r="J32" s="79"/>
      <c r="K32" s="75"/>
    </row>
    <row r="33" spans="2:11" customFormat="1" ht="15" customHeight="1" x14ac:dyDescent="0.3">
      <c r="B33" s="78"/>
      <c r="C33" s="79"/>
      <c r="D33" s="284" t="s">
        <v>280</v>
      </c>
      <c r="E33" s="284"/>
      <c r="F33" s="284"/>
      <c r="G33" s="284"/>
      <c r="H33" s="284"/>
      <c r="I33" s="284"/>
      <c r="J33" s="284"/>
      <c r="K33" s="75"/>
    </row>
    <row r="34" spans="2:11" customFormat="1" ht="15" customHeight="1" x14ac:dyDescent="0.3">
      <c r="B34" s="78"/>
      <c r="C34" s="79"/>
      <c r="D34" s="284" t="s">
        <v>281</v>
      </c>
      <c r="E34" s="284"/>
      <c r="F34" s="284"/>
      <c r="G34" s="284"/>
      <c r="H34" s="284"/>
      <c r="I34" s="284"/>
      <c r="J34" s="284"/>
      <c r="K34" s="75"/>
    </row>
    <row r="35" spans="2:11" customFormat="1" ht="15" customHeight="1" x14ac:dyDescent="0.3">
      <c r="B35" s="78"/>
      <c r="C35" s="79"/>
      <c r="D35" s="284" t="s">
        <v>282</v>
      </c>
      <c r="E35" s="284"/>
      <c r="F35" s="284"/>
      <c r="G35" s="284"/>
      <c r="H35" s="284"/>
      <c r="I35" s="284"/>
      <c r="J35" s="284"/>
      <c r="K35" s="75"/>
    </row>
    <row r="36" spans="2:11" customFormat="1" ht="15" customHeight="1" x14ac:dyDescent="0.3">
      <c r="B36" s="78"/>
      <c r="C36" s="79"/>
      <c r="D36" s="77"/>
      <c r="E36" s="80" t="s">
        <v>95</v>
      </c>
      <c r="F36" s="77"/>
      <c r="G36" s="284" t="s">
        <v>283</v>
      </c>
      <c r="H36" s="284"/>
      <c r="I36" s="284"/>
      <c r="J36" s="284"/>
      <c r="K36" s="75"/>
    </row>
    <row r="37" spans="2:11" customFormat="1" ht="30.75" customHeight="1" x14ac:dyDescent="0.3">
      <c r="B37" s="78"/>
      <c r="C37" s="79"/>
      <c r="D37" s="77"/>
      <c r="E37" s="80" t="s">
        <v>284</v>
      </c>
      <c r="F37" s="77"/>
      <c r="G37" s="284" t="s">
        <v>285</v>
      </c>
      <c r="H37" s="284"/>
      <c r="I37" s="284"/>
      <c r="J37" s="284"/>
      <c r="K37" s="75"/>
    </row>
    <row r="38" spans="2:11" customFormat="1" ht="15" customHeight="1" x14ac:dyDescent="0.3">
      <c r="B38" s="78"/>
      <c r="C38" s="79"/>
      <c r="D38" s="77"/>
      <c r="E38" s="80" t="s">
        <v>50</v>
      </c>
      <c r="F38" s="77"/>
      <c r="G38" s="284" t="s">
        <v>286</v>
      </c>
      <c r="H38" s="284"/>
      <c r="I38" s="284"/>
      <c r="J38" s="284"/>
      <c r="K38" s="75"/>
    </row>
    <row r="39" spans="2:11" customFormat="1" ht="15" customHeight="1" x14ac:dyDescent="0.3">
      <c r="B39" s="78"/>
      <c r="C39" s="79"/>
      <c r="D39" s="77"/>
      <c r="E39" s="80" t="s">
        <v>51</v>
      </c>
      <c r="F39" s="77"/>
      <c r="G39" s="284" t="s">
        <v>287</v>
      </c>
      <c r="H39" s="284"/>
      <c r="I39" s="284"/>
      <c r="J39" s="284"/>
      <c r="K39" s="75"/>
    </row>
    <row r="40" spans="2:11" customFormat="1" ht="15" customHeight="1" x14ac:dyDescent="0.3">
      <c r="B40" s="78"/>
      <c r="C40" s="79"/>
      <c r="D40" s="77"/>
      <c r="E40" s="80" t="s">
        <v>96</v>
      </c>
      <c r="F40" s="77"/>
      <c r="G40" s="284" t="s">
        <v>288</v>
      </c>
      <c r="H40" s="284"/>
      <c r="I40" s="284"/>
      <c r="J40" s="284"/>
      <c r="K40" s="75"/>
    </row>
    <row r="41" spans="2:11" customFormat="1" ht="15" customHeight="1" x14ac:dyDescent="0.3">
      <c r="B41" s="78"/>
      <c r="C41" s="79"/>
      <c r="D41" s="77"/>
      <c r="E41" s="80" t="s">
        <v>97</v>
      </c>
      <c r="F41" s="77"/>
      <c r="G41" s="284" t="s">
        <v>289</v>
      </c>
      <c r="H41" s="284"/>
      <c r="I41" s="284"/>
      <c r="J41" s="284"/>
      <c r="K41" s="75"/>
    </row>
    <row r="42" spans="2:11" customFormat="1" ht="15" customHeight="1" x14ac:dyDescent="0.3">
      <c r="B42" s="78"/>
      <c r="C42" s="79"/>
      <c r="D42" s="77"/>
      <c r="E42" s="80" t="s">
        <v>290</v>
      </c>
      <c r="F42" s="77"/>
      <c r="G42" s="284" t="s">
        <v>291</v>
      </c>
      <c r="H42" s="284"/>
      <c r="I42" s="284"/>
      <c r="J42" s="284"/>
      <c r="K42" s="75"/>
    </row>
    <row r="43" spans="2:11" customFormat="1" ht="15" customHeight="1" x14ac:dyDescent="0.3">
      <c r="B43" s="78"/>
      <c r="C43" s="79"/>
      <c r="D43" s="77"/>
      <c r="E43" s="80"/>
      <c r="F43" s="77"/>
      <c r="G43" s="284" t="s">
        <v>292</v>
      </c>
      <c r="H43" s="284"/>
      <c r="I43" s="284"/>
      <c r="J43" s="284"/>
      <c r="K43" s="75"/>
    </row>
    <row r="44" spans="2:11" customFormat="1" ht="15" customHeight="1" x14ac:dyDescent="0.3">
      <c r="B44" s="78"/>
      <c r="C44" s="79"/>
      <c r="D44" s="77"/>
      <c r="E44" s="80" t="s">
        <v>293</v>
      </c>
      <c r="F44" s="77"/>
      <c r="G44" s="284" t="s">
        <v>294</v>
      </c>
      <c r="H44" s="284"/>
      <c r="I44" s="284"/>
      <c r="J44" s="284"/>
      <c r="K44" s="75"/>
    </row>
    <row r="45" spans="2:11" customFormat="1" ht="15" customHeight="1" x14ac:dyDescent="0.3">
      <c r="B45" s="78"/>
      <c r="C45" s="79"/>
      <c r="D45" s="77"/>
      <c r="E45" s="80" t="s">
        <v>99</v>
      </c>
      <c r="F45" s="77"/>
      <c r="G45" s="284" t="s">
        <v>295</v>
      </c>
      <c r="H45" s="284"/>
      <c r="I45" s="284"/>
      <c r="J45" s="284"/>
      <c r="K45" s="75"/>
    </row>
    <row r="46" spans="2:11" customFormat="1" ht="12.75" customHeight="1" x14ac:dyDescent="0.3">
      <c r="B46" s="78"/>
      <c r="C46" s="79"/>
      <c r="D46" s="77"/>
      <c r="E46" s="77"/>
      <c r="F46" s="77"/>
      <c r="G46" s="77"/>
      <c r="H46" s="77"/>
      <c r="I46" s="77"/>
      <c r="J46" s="77"/>
      <c r="K46" s="75"/>
    </row>
    <row r="47" spans="2:11" customFormat="1" ht="15" customHeight="1" x14ac:dyDescent="0.3">
      <c r="B47" s="78"/>
      <c r="C47" s="79"/>
      <c r="D47" s="284" t="s">
        <v>296</v>
      </c>
      <c r="E47" s="284"/>
      <c r="F47" s="284"/>
      <c r="G47" s="284"/>
      <c r="H47" s="284"/>
      <c r="I47" s="284"/>
      <c r="J47" s="284"/>
      <c r="K47" s="75"/>
    </row>
    <row r="48" spans="2:11" customFormat="1" ht="15" customHeight="1" x14ac:dyDescent="0.3">
      <c r="B48" s="78"/>
      <c r="C48" s="79"/>
      <c r="D48" s="79"/>
      <c r="E48" s="284" t="s">
        <v>297</v>
      </c>
      <c r="F48" s="284"/>
      <c r="G48" s="284"/>
      <c r="H48" s="284"/>
      <c r="I48" s="284"/>
      <c r="J48" s="284"/>
      <c r="K48" s="75"/>
    </row>
    <row r="49" spans="2:11" customFormat="1" ht="15" customHeight="1" x14ac:dyDescent="0.3">
      <c r="B49" s="78"/>
      <c r="C49" s="79"/>
      <c r="D49" s="79"/>
      <c r="E49" s="284" t="s">
        <v>298</v>
      </c>
      <c r="F49" s="284"/>
      <c r="G49" s="284"/>
      <c r="H49" s="284"/>
      <c r="I49" s="284"/>
      <c r="J49" s="284"/>
      <c r="K49" s="75"/>
    </row>
    <row r="50" spans="2:11" customFormat="1" ht="15" customHeight="1" x14ac:dyDescent="0.3">
      <c r="B50" s="78"/>
      <c r="C50" s="79"/>
      <c r="D50" s="79"/>
      <c r="E50" s="284" t="s">
        <v>299</v>
      </c>
      <c r="F50" s="284"/>
      <c r="G50" s="284"/>
      <c r="H50" s="284"/>
      <c r="I50" s="284"/>
      <c r="J50" s="284"/>
      <c r="K50" s="75"/>
    </row>
    <row r="51" spans="2:11" customFormat="1" ht="15" customHeight="1" x14ac:dyDescent="0.3">
      <c r="B51" s="78"/>
      <c r="C51" s="79"/>
      <c r="D51" s="284" t="s">
        <v>300</v>
      </c>
      <c r="E51" s="284"/>
      <c r="F51" s="284"/>
      <c r="G51" s="284"/>
      <c r="H51" s="284"/>
      <c r="I51" s="284"/>
      <c r="J51" s="284"/>
      <c r="K51" s="75"/>
    </row>
    <row r="52" spans="2:11" customFormat="1" ht="25.5" customHeight="1" x14ac:dyDescent="0.45">
      <c r="B52" s="74"/>
      <c r="C52" s="285" t="s">
        <v>301</v>
      </c>
      <c r="D52" s="285"/>
      <c r="E52" s="285"/>
      <c r="F52" s="285"/>
      <c r="G52" s="285"/>
      <c r="H52" s="285"/>
      <c r="I52" s="285"/>
      <c r="J52" s="285"/>
      <c r="K52" s="75"/>
    </row>
    <row r="53" spans="2:11" customFormat="1" ht="5.25" customHeight="1" x14ac:dyDescent="0.3">
      <c r="B53" s="74"/>
      <c r="C53" s="76"/>
      <c r="D53" s="76"/>
      <c r="E53" s="76"/>
      <c r="F53" s="76"/>
      <c r="G53" s="76"/>
      <c r="H53" s="76"/>
      <c r="I53" s="76"/>
      <c r="J53" s="76"/>
      <c r="K53" s="75"/>
    </row>
    <row r="54" spans="2:11" customFormat="1" ht="15" customHeight="1" x14ac:dyDescent="0.3">
      <c r="B54" s="74"/>
      <c r="C54" s="284" t="s">
        <v>302</v>
      </c>
      <c r="D54" s="284"/>
      <c r="E54" s="284"/>
      <c r="F54" s="284"/>
      <c r="G54" s="284"/>
      <c r="H54" s="284"/>
      <c r="I54" s="284"/>
      <c r="J54" s="284"/>
      <c r="K54" s="75"/>
    </row>
    <row r="55" spans="2:11" customFormat="1" ht="15" customHeight="1" x14ac:dyDescent="0.3">
      <c r="B55" s="74"/>
      <c r="C55" s="284" t="s">
        <v>303</v>
      </c>
      <c r="D55" s="284"/>
      <c r="E55" s="284"/>
      <c r="F55" s="284"/>
      <c r="G55" s="284"/>
      <c r="H55" s="284"/>
      <c r="I55" s="284"/>
      <c r="J55" s="284"/>
      <c r="K55" s="75"/>
    </row>
    <row r="56" spans="2:11" customFormat="1" ht="12.75" customHeight="1" x14ac:dyDescent="0.3">
      <c r="B56" s="74"/>
      <c r="C56" s="77"/>
      <c r="D56" s="77"/>
      <c r="E56" s="77"/>
      <c r="F56" s="77"/>
      <c r="G56" s="77"/>
      <c r="H56" s="77"/>
      <c r="I56" s="77"/>
      <c r="J56" s="77"/>
      <c r="K56" s="75"/>
    </row>
    <row r="57" spans="2:11" customFormat="1" ht="15" customHeight="1" x14ac:dyDescent="0.3">
      <c r="B57" s="74"/>
      <c r="C57" s="284" t="s">
        <v>304</v>
      </c>
      <c r="D57" s="284"/>
      <c r="E57" s="284"/>
      <c r="F57" s="284"/>
      <c r="G57" s="284"/>
      <c r="H57" s="284"/>
      <c r="I57" s="284"/>
      <c r="J57" s="284"/>
      <c r="K57" s="75"/>
    </row>
    <row r="58" spans="2:11" customFormat="1" ht="15" customHeight="1" x14ac:dyDescent="0.3">
      <c r="B58" s="74"/>
      <c r="C58" s="79"/>
      <c r="D58" s="284" t="s">
        <v>305</v>
      </c>
      <c r="E58" s="284"/>
      <c r="F58" s="284"/>
      <c r="G58" s="284"/>
      <c r="H58" s="284"/>
      <c r="I58" s="284"/>
      <c r="J58" s="284"/>
      <c r="K58" s="75"/>
    </row>
    <row r="59" spans="2:11" customFormat="1" ht="15" customHeight="1" x14ac:dyDescent="0.3">
      <c r="B59" s="74"/>
      <c r="C59" s="79"/>
      <c r="D59" s="284" t="s">
        <v>306</v>
      </c>
      <c r="E59" s="284"/>
      <c r="F59" s="284"/>
      <c r="G59" s="284"/>
      <c r="H59" s="284"/>
      <c r="I59" s="284"/>
      <c r="J59" s="284"/>
      <c r="K59" s="75"/>
    </row>
    <row r="60" spans="2:11" customFormat="1" ht="15" customHeight="1" x14ac:dyDescent="0.3">
      <c r="B60" s="74"/>
      <c r="C60" s="79"/>
      <c r="D60" s="284" t="s">
        <v>307</v>
      </c>
      <c r="E60" s="284"/>
      <c r="F60" s="284"/>
      <c r="G60" s="284"/>
      <c r="H60" s="284"/>
      <c r="I60" s="284"/>
      <c r="J60" s="284"/>
      <c r="K60" s="75"/>
    </row>
    <row r="61" spans="2:11" customFormat="1" ht="15" customHeight="1" x14ac:dyDescent="0.3">
      <c r="B61" s="74"/>
      <c r="C61" s="79"/>
      <c r="D61" s="284" t="s">
        <v>308</v>
      </c>
      <c r="E61" s="284"/>
      <c r="F61" s="284"/>
      <c r="G61" s="284"/>
      <c r="H61" s="284"/>
      <c r="I61" s="284"/>
      <c r="J61" s="284"/>
      <c r="K61" s="75"/>
    </row>
    <row r="62" spans="2:11" customFormat="1" ht="15" customHeight="1" x14ac:dyDescent="0.3">
      <c r="B62" s="74"/>
      <c r="C62" s="79"/>
      <c r="D62" s="287" t="s">
        <v>309</v>
      </c>
      <c r="E62" s="287"/>
      <c r="F62" s="287"/>
      <c r="G62" s="287"/>
      <c r="H62" s="287"/>
      <c r="I62" s="287"/>
      <c r="J62" s="287"/>
      <c r="K62" s="75"/>
    </row>
    <row r="63" spans="2:11" customFormat="1" ht="15" customHeight="1" x14ac:dyDescent="0.3">
      <c r="B63" s="74"/>
      <c r="C63" s="79"/>
      <c r="D63" s="284" t="s">
        <v>310</v>
      </c>
      <c r="E63" s="284"/>
      <c r="F63" s="284"/>
      <c r="G63" s="284"/>
      <c r="H63" s="284"/>
      <c r="I63" s="284"/>
      <c r="J63" s="284"/>
      <c r="K63" s="75"/>
    </row>
    <row r="64" spans="2:11" customFormat="1" ht="12.75" customHeight="1" x14ac:dyDescent="0.3">
      <c r="B64" s="74"/>
      <c r="C64" s="79"/>
      <c r="D64" s="79"/>
      <c r="E64" s="82"/>
      <c r="F64" s="79"/>
      <c r="G64" s="79"/>
      <c r="H64" s="79"/>
      <c r="I64" s="79"/>
      <c r="J64" s="79"/>
      <c r="K64" s="75"/>
    </row>
    <row r="65" spans="2:11" customFormat="1" ht="15" customHeight="1" x14ac:dyDescent="0.3">
      <c r="B65" s="74"/>
      <c r="C65" s="79"/>
      <c r="D65" s="284" t="s">
        <v>311</v>
      </c>
      <c r="E65" s="284"/>
      <c r="F65" s="284"/>
      <c r="G65" s="284"/>
      <c r="H65" s="284"/>
      <c r="I65" s="284"/>
      <c r="J65" s="284"/>
      <c r="K65" s="75"/>
    </row>
    <row r="66" spans="2:11" customFormat="1" ht="15" customHeight="1" x14ac:dyDescent="0.3">
      <c r="B66" s="74"/>
      <c r="C66" s="79"/>
      <c r="D66" s="287" t="s">
        <v>312</v>
      </c>
      <c r="E66" s="287"/>
      <c r="F66" s="287"/>
      <c r="G66" s="287"/>
      <c r="H66" s="287"/>
      <c r="I66" s="287"/>
      <c r="J66" s="287"/>
      <c r="K66" s="75"/>
    </row>
    <row r="67" spans="2:11" customFormat="1" ht="15" customHeight="1" x14ac:dyDescent="0.3">
      <c r="B67" s="74"/>
      <c r="C67" s="79"/>
      <c r="D67" s="284" t="s">
        <v>313</v>
      </c>
      <c r="E67" s="284"/>
      <c r="F67" s="284"/>
      <c r="G67" s="284"/>
      <c r="H67" s="284"/>
      <c r="I67" s="284"/>
      <c r="J67" s="284"/>
      <c r="K67" s="75"/>
    </row>
    <row r="68" spans="2:11" customFormat="1" ht="15" customHeight="1" x14ac:dyDescent="0.3">
      <c r="B68" s="74"/>
      <c r="C68" s="79"/>
      <c r="D68" s="284" t="s">
        <v>314</v>
      </c>
      <c r="E68" s="284"/>
      <c r="F68" s="284"/>
      <c r="G68" s="284"/>
      <c r="H68" s="284"/>
      <c r="I68" s="284"/>
      <c r="J68" s="284"/>
      <c r="K68" s="75"/>
    </row>
    <row r="69" spans="2:11" customFormat="1" ht="15" customHeight="1" x14ac:dyDescent="0.3">
      <c r="B69" s="74"/>
      <c r="C69" s="79"/>
      <c r="D69" s="284" t="s">
        <v>315</v>
      </c>
      <c r="E69" s="284"/>
      <c r="F69" s="284"/>
      <c r="G69" s="284"/>
      <c r="H69" s="284"/>
      <c r="I69" s="284"/>
      <c r="J69" s="284"/>
      <c r="K69" s="75"/>
    </row>
    <row r="70" spans="2:11" customFormat="1" ht="15" customHeight="1" x14ac:dyDescent="0.3">
      <c r="B70" s="74"/>
      <c r="C70" s="79"/>
      <c r="D70" s="284" t="s">
        <v>316</v>
      </c>
      <c r="E70" s="284"/>
      <c r="F70" s="284"/>
      <c r="G70" s="284"/>
      <c r="H70" s="284"/>
      <c r="I70" s="284"/>
      <c r="J70" s="284"/>
      <c r="K70" s="75"/>
    </row>
    <row r="71" spans="2:11" customFormat="1" ht="12.75" customHeight="1" x14ac:dyDescent="0.3">
      <c r="B71" s="83"/>
      <c r="C71" s="84"/>
      <c r="D71" s="84"/>
      <c r="E71" s="84"/>
      <c r="F71" s="84"/>
      <c r="G71" s="84"/>
      <c r="H71" s="84"/>
      <c r="I71" s="84"/>
      <c r="J71" s="84"/>
      <c r="K71" s="85"/>
    </row>
    <row r="72" spans="2:11" customFormat="1" ht="18.75" customHeight="1" x14ac:dyDescent="0.3">
      <c r="B72" s="86"/>
      <c r="C72" s="86"/>
      <c r="D72" s="86"/>
      <c r="E72" s="86"/>
      <c r="F72" s="86"/>
      <c r="G72" s="86"/>
      <c r="H72" s="86"/>
      <c r="I72" s="86"/>
      <c r="J72" s="86"/>
      <c r="K72" s="87"/>
    </row>
    <row r="73" spans="2:11" customFormat="1" ht="18.75" customHeight="1" x14ac:dyDescent="0.3">
      <c r="B73" s="87"/>
      <c r="C73" s="87"/>
      <c r="D73" s="87"/>
      <c r="E73" s="87"/>
      <c r="F73" s="87"/>
      <c r="G73" s="87"/>
      <c r="H73" s="87"/>
      <c r="I73" s="87"/>
      <c r="J73" s="87"/>
      <c r="K73" s="87"/>
    </row>
    <row r="74" spans="2:11" customFormat="1" ht="7.5" customHeight="1" x14ac:dyDescent="0.3">
      <c r="B74" s="88"/>
      <c r="C74" s="89"/>
      <c r="D74" s="89"/>
      <c r="E74" s="89"/>
      <c r="F74" s="89"/>
      <c r="G74" s="89"/>
      <c r="H74" s="89"/>
      <c r="I74" s="89"/>
      <c r="J74" s="89"/>
      <c r="K74" s="90"/>
    </row>
    <row r="75" spans="2:11" customFormat="1" ht="45" customHeight="1" x14ac:dyDescent="0.3">
      <c r="B75" s="91"/>
      <c r="C75" s="288" t="s">
        <v>317</v>
      </c>
      <c r="D75" s="288"/>
      <c r="E75" s="288"/>
      <c r="F75" s="288"/>
      <c r="G75" s="288"/>
      <c r="H75" s="288"/>
      <c r="I75" s="288"/>
      <c r="J75" s="288"/>
      <c r="K75" s="92"/>
    </row>
    <row r="76" spans="2:11" customFormat="1" ht="17.25" customHeight="1" x14ac:dyDescent="0.3">
      <c r="B76" s="91"/>
      <c r="C76" s="93" t="s">
        <v>318</v>
      </c>
      <c r="D76" s="93"/>
      <c r="E76" s="93"/>
      <c r="F76" s="93" t="s">
        <v>319</v>
      </c>
      <c r="G76" s="94"/>
      <c r="H76" s="93" t="s">
        <v>51</v>
      </c>
      <c r="I76" s="93" t="s">
        <v>54</v>
      </c>
      <c r="J76" s="93" t="s">
        <v>320</v>
      </c>
      <c r="K76" s="92"/>
    </row>
    <row r="77" spans="2:11" customFormat="1" ht="17.25" customHeight="1" x14ac:dyDescent="0.3">
      <c r="B77" s="91"/>
      <c r="C77" s="95" t="s">
        <v>321</v>
      </c>
      <c r="D77" s="95"/>
      <c r="E77" s="95"/>
      <c r="F77" s="96" t="s">
        <v>322</v>
      </c>
      <c r="G77" s="97"/>
      <c r="H77" s="95"/>
      <c r="I77" s="95"/>
      <c r="J77" s="95" t="s">
        <v>323</v>
      </c>
      <c r="K77" s="92"/>
    </row>
    <row r="78" spans="2:11" customFormat="1" ht="5.25" customHeight="1" x14ac:dyDescent="0.3">
      <c r="B78" s="91"/>
      <c r="C78" s="98"/>
      <c r="D78" s="98"/>
      <c r="E78" s="98"/>
      <c r="F78" s="98"/>
      <c r="G78" s="99"/>
      <c r="H78" s="98"/>
      <c r="I78" s="98"/>
      <c r="J78" s="98"/>
      <c r="K78" s="92"/>
    </row>
    <row r="79" spans="2:11" customFormat="1" ht="15" customHeight="1" x14ac:dyDescent="0.3">
      <c r="B79" s="91"/>
      <c r="C79" s="80" t="s">
        <v>50</v>
      </c>
      <c r="D79" s="100"/>
      <c r="E79" s="100"/>
      <c r="F79" s="101" t="s">
        <v>324</v>
      </c>
      <c r="G79" s="102"/>
      <c r="H79" s="80" t="s">
        <v>325</v>
      </c>
      <c r="I79" s="80" t="s">
        <v>326</v>
      </c>
      <c r="J79" s="80">
        <v>20</v>
      </c>
      <c r="K79" s="92"/>
    </row>
    <row r="80" spans="2:11" customFormat="1" ht="15" customHeight="1" x14ac:dyDescent="0.3">
      <c r="B80" s="91"/>
      <c r="C80" s="80" t="s">
        <v>327</v>
      </c>
      <c r="D80" s="80"/>
      <c r="E80" s="80"/>
      <c r="F80" s="101" t="s">
        <v>324</v>
      </c>
      <c r="G80" s="102"/>
      <c r="H80" s="80" t="s">
        <v>328</v>
      </c>
      <c r="I80" s="80" t="s">
        <v>326</v>
      </c>
      <c r="J80" s="80">
        <v>120</v>
      </c>
      <c r="K80" s="92"/>
    </row>
    <row r="81" spans="2:11" customFormat="1" ht="15" customHeight="1" x14ac:dyDescent="0.3">
      <c r="B81" s="103"/>
      <c r="C81" s="80" t="s">
        <v>329</v>
      </c>
      <c r="D81" s="80"/>
      <c r="E81" s="80"/>
      <c r="F81" s="101" t="s">
        <v>330</v>
      </c>
      <c r="G81" s="102"/>
      <c r="H81" s="80" t="s">
        <v>331</v>
      </c>
      <c r="I81" s="80" t="s">
        <v>326</v>
      </c>
      <c r="J81" s="80">
        <v>50</v>
      </c>
      <c r="K81" s="92"/>
    </row>
    <row r="82" spans="2:11" customFormat="1" ht="15" customHeight="1" x14ac:dyDescent="0.3">
      <c r="B82" s="103"/>
      <c r="C82" s="80" t="s">
        <v>332</v>
      </c>
      <c r="D82" s="80"/>
      <c r="E82" s="80"/>
      <c r="F82" s="101" t="s">
        <v>324</v>
      </c>
      <c r="G82" s="102"/>
      <c r="H82" s="80" t="s">
        <v>333</v>
      </c>
      <c r="I82" s="80" t="s">
        <v>334</v>
      </c>
      <c r="J82" s="80"/>
      <c r="K82" s="92"/>
    </row>
    <row r="83" spans="2:11" customFormat="1" ht="15" customHeight="1" x14ac:dyDescent="0.3">
      <c r="B83" s="103"/>
      <c r="C83" s="80" t="s">
        <v>335</v>
      </c>
      <c r="D83" s="80"/>
      <c r="E83" s="80"/>
      <c r="F83" s="101" t="s">
        <v>330</v>
      </c>
      <c r="G83" s="80"/>
      <c r="H83" s="80" t="s">
        <v>336</v>
      </c>
      <c r="I83" s="80" t="s">
        <v>326</v>
      </c>
      <c r="J83" s="80">
        <v>15</v>
      </c>
      <c r="K83" s="92"/>
    </row>
    <row r="84" spans="2:11" customFormat="1" ht="15" customHeight="1" x14ac:dyDescent="0.3">
      <c r="B84" s="103"/>
      <c r="C84" s="80" t="s">
        <v>337</v>
      </c>
      <c r="D84" s="80"/>
      <c r="E84" s="80"/>
      <c r="F84" s="101" t="s">
        <v>330</v>
      </c>
      <c r="G84" s="80"/>
      <c r="H84" s="80" t="s">
        <v>338</v>
      </c>
      <c r="I84" s="80" t="s">
        <v>326</v>
      </c>
      <c r="J84" s="80">
        <v>15</v>
      </c>
      <c r="K84" s="92"/>
    </row>
    <row r="85" spans="2:11" customFormat="1" ht="15" customHeight="1" x14ac:dyDescent="0.3">
      <c r="B85" s="103"/>
      <c r="C85" s="80" t="s">
        <v>339</v>
      </c>
      <c r="D85" s="80"/>
      <c r="E85" s="80"/>
      <c r="F85" s="101" t="s">
        <v>330</v>
      </c>
      <c r="G85" s="80"/>
      <c r="H85" s="80" t="s">
        <v>340</v>
      </c>
      <c r="I85" s="80" t="s">
        <v>326</v>
      </c>
      <c r="J85" s="80">
        <v>20</v>
      </c>
      <c r="K85" s="92"/>
    </row>
    <row r="86" spans="2:11" customFormat="1" ht="15" customHeight="1" x14ac:dyDescent="0.3">
      <c r="B86" s="103"/>
      <c r="C86" s="80" t="s">
        <v>341</v>
      </c>
      <c r="D86" s="80"/>
      <c r="E86" s="80"/>
      <c r="F86" s="101" t="s">
        <v>330</v>
      </c>
      <c r="G86" s="80"/>
      <c r="H86" s="80" t="s">
        <v>342</v>
      </c>
      <c r="I86" s="80" t="s">
        <v>326</v>
      </c>
      <c r="J86" s="80">
        <v>20</v>
      </c>
      <c r="K86" s="92"/>
    </row>
    <row r="87" spans="2:11" customFormat="1" ht="15" customHeight="1" x14ac:dyDescent="0.3">
      <c r="B87" s="103"/>
      <c r="C87" s="80" t="s">
        <v>343</v>
      </c>
      <c r="D87" s="80"/>
      <c r="E87" s="80"/>
      <c r="F87" s="101" t="s">
        <v>330</v>
      </c>
      <c r="G87" s="102"/>
      <c r="H87" s="80" t="s">
        <v>344</v>
      </c>
      <c r="I87" s="80" t="s">
        <v>326</v>
      </c>
      <c r="J87" s="80">
        <v>50</v>
      </c>
      <c r="K87" s="92"/>
    </row>
    <row r="88" spans="2:11" customFormat="1" ht="15" customHeight="1" x14ac:dyDescent="0.3">
      <c r="B88" s="103"/>
      <c r="C88" s="80" t="s">
        <v>345</v>
      </c>
      <c r="D88" s="80"/>
      <c r="E88" s="80"/>
      <c r="F88" s="101" t="s">
        <v>330</v>
      </c>
      <c r="G88" s="102"/>
      <c r="H88" s="80" t="s">
        <v>346</v>
      </c>
      <c r="I88" s="80" t="s">
        <v>326</v>
      </c>
      <c r="J88" s="80">
        <v>20</v>
      </c>
      <c r="K88" s="92"/>
    </row>
    <row r="89" spans="2:11" customFormat="1" ht="15" customHeight="1" x14ac:dyDescent="0.3">
      <c r="B89" s="103"/>
      <c r="C89" s="80" t="s">
        <v>347</v>
      </c>
      <c r="D89" s="80"/>
      <c r="E89" s="80"/>
      <c r="F89" s="101" t="s">
        <v>330</v>
      </c>
      <c r="G89" s="102"/>
      <c r="H89" s="80" t="s">
        <v>348</v>
      </c>
      <c r="I89" s="80" t="s">
        <v>326</v>
      </c>
      <c r="J89" s="80">
        <v>20</v>
      </c>
      <c r="K89" s="92"/>
    </row>
    <row r="90" spans="2:11" customFormat="1" ht="15" customHeight="1" x14ac:dyDescent="0.3">
      <c r="B90" s="103"/>
      <c r="C90" s="80" t="s">
        <v>349</v>
      </c>
      <c r="D90" s="80"/>
      <c r="E90" s="80"/>
      <c r="F90" s="101" t="s">
        <v>330</v>
      </c>
      <c r="G90" s="102"/>
      <c r="H90" s="80" t="s">
        <v>350</v>
      </c>
      <c r="I90" s="80" t="s">
        <v>326</v>
      </c>
      <c r="J90" s="80">
        <v>50</v>
      </c>
      <c r="K90" s="92"/>
    </row>
    <row r="91" spans="2:11" customFormat="1" ht="15" customHeight="1" x14ac:dyDescent="0.3">
      <c r="B91" s="103"/>
      <c r="C91" s="80" t="s">
        <v>351</v>
      </c>
      <c r="D91" s="80"/>
      <c r="E91" s="80"/>
      <c r="F91" s="101" t="s">
        <v>330</v>
      </c>
      <c r="G91" s="102"/>
      <c r="H91" s="80" t="s">
        <v>351</v>
      </c>
      <c r="I91" s="80" t="s">
        <v>326</v>
      </c>
      <c r="J91" s="80">
        <v>50</v>
      </c>
      <c r="K91" s="92"/>
    </row>
    <row r="92" spans="2:11" customFormat="1" ht="15" customHeight="1" x14ac:dyDescent="0.3">
      <c r="B92" s="103"/>
      <c r="C92" s="80" t="s">
        <v>352</v>
      </c>
      <c r="D92" s="80"/>
      <c r="E92" s="80"/>
      <c r="F92" s="101" t="s">
        <v>330</v>
      </c>
      <c r="G92" s="102"/>
      <c r="H92" s="80" t="s">
        <v>353</v>
      </c>
      <c r="I92" s="80" t="s">
        <v>326</v>
      </c>
      <c r="J92" s="80">
        <v>255</v>
      </c>
      <c r="K92" s="92"/>
    </row>
    <row r="93" spans="2:11" customFormat="1" ht="15" customHeight="1" x14ac:dyDescent="0.3">
      <c r="B93" s="103"/>
      <c r="C93" s="80" t="s">
        <v>354</v>
      </c>
      <c r="D93" s="80"/>
      <c r="E93" s="80"/>
      <c r="F93" s="101" t="s">
        <v>324</v>
      </c>
      <c r="G93" s="102"/>
      <c r="H93" s="80" t="s">
        <v>355</v>
      </c>
      <c r="I93" s="80" t="s">
        <v>356</v>
      </c>
      <c r="J93" s="80"/>
      <c r="K93" s="92"/>
    </row>
    <row r="94" spans="2:11" customFormat="1" ht="15" customHeight="1" x14ac:dyDescent="0.3">
      <c r="B94" s="103"/>
      <c r="C94" s="80" t="s">
        <v>357</v>
      </c>
      <c r="D94" s="80"/>
      <c r="E94" s="80"/>
      <c r="F94" s="101" t="s">
        <v>324</v>
      </c>
      <c r="G94" s="102"/>
      <c r="H94" s="80" t="s">
        <v>358</v>
      </c>
      <c r="I94" s="80" t="s">
        <v>359</v>
      </c>
      <c r="J94" s="80"/>
      <c r="K94" s="92"/>
    </row>
    <row r="95" spans="2:11" customFormat="1" ht="15" customHeight="1" x14ac:dyDescent="0.3">
      <c r="B95" s="103"/>
      <c r="C95" s="80" t="s">
        <v>360</v>
      </c>
      <c r="D95" s="80"/>
      <c r="E95" s="80"/>
      <c r="F95" s="101" t="s">
        <v>324</v>
      </c>
      <c r="G95" s="102"/>
      <c r="H95" s="80" t="s">
        <v>360</v>
      </c>
      <c r="I95" s="80" t="s">
        <v>359</v>
      </c>
      <c r="J95" s="80"/>
      <c r="K95" s="92"/>
    </row>
    <row r="96" spans="2:11" customFormat="1" ht="15" customHeight="1" x14ac:dyDescent="0.3">
      <c r="B96" s="103"/>
      <c r="C96" s="80" t="s">
        <v>35</v>
      </c>
      <c r="D96" s="80"/>
      <c r="E96" s="80"/>
      <c r="F96" s="101" t="s">
        <v>324</v>
      </c>
      <c r="G96" s="102"/>
      <c r="H96" s="80" t="s">
        <v>361</v>
      </c>
      <c r="I96" s="80" t="s">
        <v>359</v>
      </c>
      <c r="J96" s="80"/>
      <c r="K96" s="92"/>
    </row>
    <row r="97" spans="2:11" customFormat="1" ht="15" customHeight="1" x14ac:dyDescent="0.3">
      <c r="B97" s="103"/>
      <c r="C97" s="80" t="s">
        <v>45</v>
      </c>
      <c r="D97" s="80"/>
      <c r="E97" s="80"/>
      <c r="F97" s="101" t="s">
        <v>324</v>
      </c>
      <c r="G97" s="102"/>
      <c r="H97" s="80" t="s">
        <v>362</v>
      </c>
      <c r="I97" s="80" t="s">
        <v>359</v>
      </c>
      <c r="J97" s="80"/>
      <c r="K97" s="92"/>
    </row>
    <row r="98" spans="2:11" customFormat="1" ht="15" customHeight="1" x14ac:dyDescent="0.3">
      <c r="B98" s="104"/>
      <c r="C98" s="105"/>
      <c r="D98" s="105"/>
      <c r="E98" s="105"/>
      <c r="F98" s="105"/>
      <c r="G98" s="105"/>
      <c r="H98" s="105"/>
      <c r="I98" s="105"/>
      <c r="J98" s="105"/>
      <c r="K98" s="106"/>
    </row>
    <row r="99" spans="2:11" customFormat="1" ht="18.75" customHeight="1" x14ac:dyDescent="0.3">
      <c r="B99" s="107"/>
      <c r="C99" s="108"/>
      <c r="D99" s="108"/>
      <c r="E99" s="108"/>
      <c r="F99" s="108"/>
      <c r="G99" s="108"/>
      <c r="H99" s="108"/>
      <c r="I99" s="108"/>
      <c r="J99" s="108"/>
      <c r="K99" s="107"/>
    </row>
    <row r="100" spans="2:11" customFormat="1" ht="18.75" customHeight="1" x14ac:dyDescent="0.3">
      <c r="B100" s="87"/>
      <c r="C100" s="87"/>
      <c r="D100" s="87"/>
      <c r="E100" s="87"/>
      <c r="F100" s="87"/>
      <c r="G100" s="87"/>
      <c r="H100" s="87"/>
      <c r="I100" s="87"/>
      <c r="J100" s="87"/>
      <c r="K100" s="87"/>
    </row>
    <row r="101" spans="2:11" customFormat="1" ht="7.5" customHeight="1" x14ac:dyDescent="0.3">
      <c r="B101" s="88"/>
      <c r="C101" s="89"/>
      <c r="D101" s="89"/>
      <c r="E101" s="89"/>
      <c r="F101" s="89"/>
      <c r="G101" s="89"/>
      <c r="H101" s="89"/>
      <c r="I101" s="89"/>
      <c r="J101" s="89"/>
      <c r="K101" s="90"/>
    </row>
    <row r="102" spans="2:11" customFormat="1" ht="45" customHeight="1" x14ac:dyDescent="0.3">
      <c r="B102" s="91"/>
      <c r="C102" s="288" t="s">
        <v>363</v>
      </c>
      <c r="D102" s="288"/>
      <c r="E102" s="288"/>
      <c r="F102" s="288"/>
      <c r="G102" s="288"/>
      <c r="H102" s="288"/>
      <c r="I102" s="288"/>
      <c r="J102" s="288"/>
      <c r="K102" s="92"/>
    </row>
    <row r="103" spans="2:11" customFormat="1" ht="17.25" customHeight="1" x14ac:dyDescent="0.3">
      <c r="B103" s="91"/>
      <c r="C103" s="93" t="s">
        <v>318</v>
      </c>
      <c r="D103" s="93"/>
      <c r="E103" s="93"/>
      <c r="F103" s="93" t="s">
        <v>319</v>
      </c>
      <c r="G103" s="94"/>
      <c r="H103" s="93" t="s">
        <v>51</v>
      </c>
      <c r="I103" s="93" t="s">
        <v>54</v>
      </c>
      <c r="J103" s="93" t="s">
        <v>320</v>
      </c>
      <c r="K103" s="92"/>
    </row>
    <row r="104" spans="2:11" customFormat="1" ht="17.25" customHeight="1" x14ac:dyDescent="0.3">
      <c r="B104" s="91"/>
      <c r="C104" s="95" t="s">
        <v>321</v>
      </c>
      <c r="D104" s="95"/>
      <c r="E104" s="95"/>
      <c r="F104" s="96" t="s">
        <v>322</v>
      </c>
      <c r="G104" s="97"/>
      <c r="H104" s="95"/>
      <c r="I104" s="95"/>
      <c r="J104" s="95" t="s">
        <v>323</v>
      </c>
      <c r="K104" s="92"/>
    </row>
    <row r="105" spans="2:11" customFormat="1" ht="5.25" customHeight="1" x14ac:dyDescent="0.3">
      <c r="B105" s="91"/>
      <c r="C105" s="93"/>
      <c r="D105" s="93"/>
      <c r="E105" s="93"/>
      <c r="F105" s="93"/>
      <c r="G105" s="109"/>
      <c r="H105" s="93"/>
      <c r="I105" s="93"/>
      <c r="J105" s="93"/>
      <c r="K105" s="92"/>
    </row>
    <row r="106" spans="2:11" customFormat="1" ht="15" customHeight="1" x14ac:dyDescent="0.3">
      <c r="B106" s="91"/>
      <c r="C106" s="80" t="s">
        <v>50</v>
      </c>
      <c r="D106" s="100"/>
      <c r="E106" s="100"/>
      <c r="F106" s="101" t="s">
        <v>324</v>
      </c>
      <c r="G106" s="80"/>
      <c r="H106" s="80" t="s">
        <v>364</v>
      </c>
      <c r="I106" s="80" t="s">
        <v>326</v>
      </c>
      <c r="J106" s="80">
        <v>20</v>
      </c>
      <c r="K106" s="92"/>
    </row>
    <row r="107" spans="2:11" customFormat="1" ht="15" customHeight="1" x14ac:dyDescent="0.3">
      <c r="B107" s="91"/>
      <c r="C107" s="80" t="s">
        <v>327</v>
      </c>
      <c r="D107" s="80"/>
      <c r="E107" s="80"/>
      <c r="F107" s="101" t="s">
        <v>324</v>
      </c>
      <c r="G107" s="80"/>
      <c r="H107" s="80" t="s">
        <v>364</v>
      </c>
      <c r="I107" s="80" t="s">
        <v>326</v>
      </c>
      <c r="J107" s="80">
        <v>120</v>
      </c>
      <c r="K107" s="92"/>
    </row>
    <row r="108" spans="2:11" customFormat="1" ht="15" customHeight="1" x14ac:dyDescent="0.3">
      <c r="B108" s="103"/>
      <c r="C108" s="80" t="s">
        <v>329</v>
      </c>
      <c r="D108" s="80"/>
      <c r="E108" s="80"/>
      <c r="F108" s="101" t="s">
        <v>330</v>
      </c>
      <c r="G108" s="80"/>
      <c r="H108" s="80" t="s">
        <v>364</v>
      </c>
      <c r="I108" s="80" t="s">
        <v>326</v>
      </c>
      <c r="J108" s="80">
        <v>50</v>
      </c>
      <c r="K108" s="92"/>
    </row>
    <row r="109" spans="2:11" customFormat="1" ht="15" customHeight="1" x14ac:dyDescent="0.3">
      <c r="B109" s="103"/>
      <c r="C109" s="80" t="s">
        <v>332</v>
      </c>
      <c r="D109" s="80"/>
      <c r="E109" s="80"/>
      <c r="F109" s="101" t="s">
        <v>324</v>
      </c>
      <c r="G109" s="80"/>
      <c r="H109" s="80" t="s">
        <v>364</v>
      </c>
      <c r="I109" s="80" t="s">
        <v>334</v>
      </c>
      <c r="J109" s="80"/>
      <c r="K109" s="92"/>
    </row>
    <row r="110" spans="2:11" customFormat="1" ht="15" customHeight="1" x14ac:dyDescent="0.3">
      <c r="B110" s="103"/>
      <c r="C110" s="80" t="s">
        <v>343</v>
      </c>
      <c r="D110" s="80"/>
      <c r="E110" s="80"/>
      <c r="F110" s="101" t="s">
        <v>330</v>
      </c>
      <c r="G110" s="80"/>
      <c r="H110" s="80" t="s">
        <v>364</v>
      </c>
      <c r="I110" s="80" t="s">
        <v>326</v>
      </c>
      <c r="J110" s="80">
        <v>50</v>
      </c>
      <c r="K110" s="92"/>
    </row>
    <row r="111" spans="2:11" customFormat="1" ht="15" customHeight="1" x14ac:dyDescent="0.3">
      <c r="B111" s="103"/>
      <c r="C111" s="80" t="s">
        <v>351</v>
      </c>
      <c r="D111" s="80"/>
      <c r="E111" s="80"/>
      <c r="F111" s="101" t="s">
        <v>330</v>
      </c>
      <c r="G111" s="80"/>
      <c r="H111" s="80" t="s">
        <v>364</v>
      </c>
      <c r="I111" s="80" t="s">
        <v>326</v>
      </c>
      <c r="J111" s="80">
        <v>50</v>
      </c>
      <c r="K111" s="92"/>
    </row>
    <row r="112" spans="2:11" customFormat="1" ht="15" customHeight="1" x14ac:dyDescent="0.3">
      <c r="B112" s="103"/>
      <c r="C112" s="80" t="s">
        <v>349</v>
      </c>
      <c r="D112" s="80"/>
      <c r="E112" s="80"/>
      <c r="F112" s="101" t="s">
        <v>330</v>
      </c>
      <c r="G112" s="80"/>
      <c r="H112" s="80" t="s">
        <v>364</v>
      </c>
      <c r="I112" s="80" t="s">
        <v>326</v>
      </c>
      <c r="J112" s="80">
        <v>50</v>
      </c>
      <c r="K112" s="92"/>
    </row>
    <row r="113" spans="2:11" customFormat="1" ht="15" customHeight="1" x14ac:dyDescent="0.3">
      <c r="B113" s="103"/>
      <c r="C113" s="80" t="s">
        <v>50</v>
      </c>
      <c r="D113" s="80"/>
      <c r="E113" s="80"/>
      <c r="F113" s="101" t="s">
        <v>324</v>
      </c>
      <c r="G113" s="80"/>
      <c r="H113" s="80" t="s">
        <v>365</v>
      </c>
      <c r="I113" s="80" t="s">
        <v>326</v>
      </c>
      <c r="J113" s="80">
        <v>20</v>
      </c>
      <c r="K113" s="92"/>
    </row>
    <row r="114" spans="2:11" customFormat="1" ht="15" customHeight="1" x14ac:dyDescent="0.3">
      <c r="B114" s="103"/>
      <c r="C114" s="80" t="s">
        <v>366</v>
      </c>
      <c r="D114" s="80"/>
      <c r="E114" s="80"/>
      <c r="F114" s="101" t="s">
        <v>324</v>
      </c>
      <c r="G114" s="80"/>
      <c r="H114" s="80" t="s">
        <v>367</v>
      </c>
      <c r="I114" s="80" t="s">
        <v>326</v>
      </c>
      <c r="J114" s="80">
        <v>120</v>
      </c>
      <c r="K114" s="92"/>
    </row>
    <row r="115" spans="2:11" customFormat="1" ht="15" customHeight="1" x14ac:dyDescent="0.3">
      <c r="B115" s="103"/>
      <c r="C115" s="80" t="s">
        <v>35</v>
      </c>
      <c r="D115" s="80"/>
      <c r="E115" s="80"/>
      <c r="F115" s="101" t="s">
        <v>324</v>
      </c>
      <c r="G115" s="80"/>
      <c r="H115" s="80" t="s">
        <v>368</v>
      </c>
      <c r="I115" s="80" t="s">
        <v>359</v>
      </c>
      <c r="J115" s="80"/>
      <c r="K115" s="92"/>
    </row>
    <row r="116" spans="2:11" customFormat="1" ht="15" customHeight="1" x14ac:dyDescent="0.3">
      <c r="B116" s="103"/>
      <c r="C116" s="80" t="s">
        <v>45</v>
      </c>
      <c r="D116" s="80"/>
      <c r="E116" s="80"/>
      <c r="F116" s="101" t="s">
        <v>324</v>
      </c>
      <c r="G116" s="80"/>
      <c r="H116" s="80" t="s">
        <v>369</v>
      </c>
      <c r="I116" s="80" t="s">
        <v>359</v>
      </c>
      <c r="J116" s="80"/>
      <c r="K116" s="92"/>
    </row>
    <row r="117" spans="2:11" customFormat="1" ht="15" customHeight="1" x14ac:dyDescent="0.3">
      <c r="B117" s="103"/>
      <c r="C117" s="80" t="s">
        <v>54</v>
      </c>
      <c r="D117" s="80"/>
      <c r="E117" s="80"/>
      <c r="F117" s="101" t="s">
        <v>324</v>
      </c>
      <c r="G117" s="80"/>
      <c r="H117" s="80" t="s">
        <v>370</v>
      </c>
      <c r="I117" s="80" t="s">
        <v>371</v>
      </c>
      <c r="J117" s="80"/>
      <c r="K117" s="92"/>
    </row>
    <row r="118" spans="2:11" customFormat="1" ht="15" customHeight="1" x14ac:dyDescent="0.3">
      <c r="B118" s="104"/>
      <c r="C118" s="110"/>
      <c r="D118" s="110"/>
      <c r="E118" s="110"/>
      <c r="F118" s="110"/>
      <c r="G118" s="110"/>
      <c r="H118" s="110"/>
      <c r="I118" s="110"/>
      <c r="J118" s="110"/>
      <c r="K118" s="106"/>
    </row>
    <row r="119" spans="2:11" customFormat="1" ht="18.75" customHeight="1" x14ac:dyDescent="0.3">
      <c r="B119" s="111"/>
      <c r="C119" s="112"/>
      <c r="D119" s="112"/>
      <c r="E119" s="112"/>
      <c r="F119" s="113"/>
      <c r="G119" s="112"/>
      <c r="H119" s="112"/>
      <c r="I119" s="112"/>
      <c r="J119" s="112"/>
      <c r="K119" s="111"/>
    </row>
    <row r="120" spans="2:11" customFormat="1" ht="18.75" customHeight="1" x14ac:dyDescent="0.3">
      <c r="B120" s="87"/>
      <c r="C120" s="87"/>
      <c r="D120" s="87"/>
      <c r="E120" s="87"/>
      <c r="F120" s="87"/>
      <c r="G120" s="87"/>
      <c r="H120" s="87"/>
      <c r="I120" s="87"/>
      <c r="J120" s="87"/>
      <c r="K120" s="87"/>
    </row>
    <row r="121" spans="2:11" customFormat="1" ht="7.5" customHeight="1" x14ac:dyDescent="0.3">
      <c r="B121" s="114"/>
      <c r="C121" s="115"/>
      <c r="D121" s="115"/>
      <c r="E121" s="115"/>
      <c r="F121" s="115"/>
      <c r="G121" s="115"/>
      <c r="H121" s="115"/>
      <c r="I121" s="115"/>
      <c r="J121" s="115"/>
      <c r="K121" s="116"/>
    </row>
    <row r="122" spans="2:11" customFormat="1" ht="45" customHeight="1" x14ac:dyDescent="0.3">
      <c r="B122" s="117"/>
      <c r="C122" s="286" t="s">
        <v>372</v>
      </c>
      <c r="D122" s="286"/>
      <c r="E122" s="286"/>
      <c r="F122" s="286"/>
      <c r="G122" s="286"/>
      <c r="H122" s="286"/>
      <c r="I122" s="286"/>
      <c r="J122" s="286"/>
      <c r="K122" s="118"/>
    </row>
    <row r="123" spans="2:11" customFormat="1" ht="17.25" customHeight="1" x14ac:dyDescent="0.3">
      <c r="B123" s="119"/>
      <c r="C123" s="93" t="s">
        <v>318</v>
      </c>
      <c r="D123" s="93"/>
      <c r="E123" s="93"/>
      <c r="F123" s="93" t="s">
        <v>319</v>
      </c>
      <c r="G123" s="94"/>
      <c r="H123" s="93" t="s">
        <v>51</v>
      </c>
      <c r="I123" s="93" t="s">
        <v>54</v>
      </c>
      <c r="J123" s="93" t="s">
        <v>320</v>
      </c>
      <c r="K123" s="120"/>
    </row>
    <row r="124" spans="2:11" customFormat="1" ht="17.25" customHeight="1" x14ac:dyDescent="0.3">
      <c r="B124" s="119"/>
      <c r="C124" s="95" t="s">
        <v>321</v>
      </c>
      <c r="D124" s="95"/>
      <c r="E124" s="95"/>
      <c r="F124" s="96" t="s">
        <v>322</v>
      </c>
      <c r="G124" s="97"/>
      <c r="H124" s="95"/>
      <c r="I124" s="95"/>
      <c r="J124" s="95" t="s">
        <v>323</v>
      </c>
      <c r="K124" s="120"/>
    </row>
    <row r="125" spans="2:11" customFormat="1" ht="5.25" customHeight="1" x14ac:dyDescent="0.3">
      <c r="B125" s="121"/>
      <c r="C125" s="98"/>
      <c r="D125" s="98"/>
      <c r="E125" s="98"/>
      <c r="F125" s="98"/>
      <c r="G125" s="122"/>
      <c r="H125" s="98"/>
      <c r="I125" s="98"/>
      <c r="J125" s="98"/>
      <c r="K125" s="123"/>
    </row>
    <row r="126" spans="2:11" customFormat="1" ht="15" customHeight="1" x14ac:dyDescent="0.3">
      <c r="B126" s="121"/>
      <c r="C126" s="80" t="s">
        <v>327</v>
      </c>
      <c r="D126" s="100"/>
      <c r="E126" s="100"/>
      <c r="F126" s="101" t="s">
        <v>324</v>
      </c>
      <c r="G126" s="80"/>
      <c r="H126" s="80" t="s">
        <v>364</v>
      </c>
      <c r="I126" s="80" t="s">
        <v>326</v>
      </c>
      <c r="J126" s="80">
        <v>120</v>
      </c>
      <c r="K126" s="124"/>
    </row>
    <row r="127" spans="2:11" customFormat="1" ht="15" customHeight="1" x14ac:dyDescent="0.3">
      <c r="B127" s="121"/>
      <c r="C127" s="80" t="s">
        <v>373</v>
      </c>
      <c r="D127" s="80"/>
      <c r="E127" s="80"/>
      <c r="F127" s="101" t="s">
        <v>324</v>
      </c>
      <c r="G127" s="80"/>
      <c r="H127" s="80" t="s">
        <v>374</v>
      </c>
      <c r="I127" s="80" t="s">
        <v>326</v>
      </c>
      <c r="J127" s="80" t="s">
        <v>375</v>
      </c>
      <c r="K127" s="124"/>
    </row>
    <row r="128" spans="2:11" customFormat="1" ht="15" customHeight="1" x14ac:dyDescent="0.3">
      <c r="B128" s="121"/>
      <c r="C128" s="80" t="s">
        <v>78</v>
      </c>
      <c r="D128" s="80"/>
      <c r="E128" s="80"/>
      <c r="F128" s="101" t="s">
        <v>324</v>
      </c>
      <c r="G128" s="80"/>
      <c r="H128" s="80" t="s">
        <v>376</v>
      </c>
      <c r="I128" s="80" t="s">
        <v>326</v>
      </c>
      <c r="J128" s="80" t="s">
        <v>375</v>
      </c>
      <c r="K128" s="124"/>
    </row>
    <row r="129" spans="2:11" customFormat="1" ht="15" customHeight="1" x14ac:dyDescent="0.3">
      <c r="B129" s="121"/>
      <c r="C129" s="80" t="s">
        <v>335</v>
      </c>
      <c r="D129" s="80"/>
      <c r="E129" s="80"/>
      <c r="F129" s="101" t="s">
        <v>330</v>
      </c>
      <c r="G129" s="80"/>
      <c r="H129" s="80" t="s">
        <v>336</v>
      </c>
      <c r="I129" s="80" t="s">
        <v>326</v>
      </c>
      <c r="J129" s="80">
        <v>15</v>
      </c>
      <c r="K129" s="124"/>
    </row>
    <row r="130" spans="2:11" customFormat="1" ht="15" customHeight="1" x14ac:dyDescent="0.3">
      <c r="B130" s="121"/>
      <c r="C130" s="80" t="s">
        <v>337</v>
      </c>
      <c r="D130" s="80"/>
      <c r="E130" s="80"/>
      <c r="F130" s="101" t="s">
        <v>330</v>
      </c>
      <c r="G130" s="80"/>
      <c r="H130" s="80" t="s">
        <v>338</v>
      </c>
      <c r="I130" s="80" t="s">
        <v>326</v>
      </c>
      <c r="J130" s="80">
        <v>15</v>
      </c>
      <c r="K130" s="124"/>
    </row>
    <row r="131" spans="2:11" customFormat="1" ht="15" customHeight="1" x14ac:dyDescent="0.3">
      <c r="B131" s="121"/>
      <c r="C131" s="80" t="s">
        <v>339</v>
      </c>
      <c r="D131" s="80"/>
      <c r="E131" s="80"/>
      <c r="F131" s="101" t="s">
        <v>330</v>
      </c>
      <c r="G131" s="80"/>
      <c r="H131" s="80" t="s">
        <v>340</v>
      </c>
      <c r="I131" s="80" t="s">
        <v>326</v>
      </c>
      <c r="J131" s="80">
        <v>20</v>
      </c>
      <c r="K131" s="124"/>
    </row>
    <row r="132" spans="2:11" customFormat="1" ht="15" customHeight="1" x14ac:dyDescent="0.3">
      <c r="B132" s="121"/>
      <c r="C132" s="80" t="s">
        <v>341</v>
      </c>
      <c r="D132" s="80"/>
      <c r="E132" s="80"/>
      <c r="F132" s="101" t="s">
        <v>330</v>
      </c>
      <c r="G132" s="80"/>
      <c r="H132" s="80" t="s">
        <v>342</v>
      </c>
      <c r="I132" s="80" t="s">
        <v>326</v>
      </c>
      <c r="J132" s="80">
        <v>20</v>
      </c>
      <c r="K132" s="124"/>
    </row>
    <row r="133" spans="2:11" customFormat="1" ht="15" customHeight="1" x14ac:dyDescent="0.3">
      <c r="B133" s="121"/>
      <c r="C133" s="80" t="s">
        <v>329</v>
      </c>
      <c r="D133" s="80"/>
      <c r="E133" s="80"/>
      <c r="F133" s="101" t="s">
        <v>330</v>
      </c>
      <c r="G133" s="80"/>
      <c r="H133" s="80" t="s">
        <v>364</v>
      </c>
      <c r="I133" s="80" t="s">
        <v>326</v>
      </c>
      <c r="J133" s="80">
        <v>50</v>
      </c>
      <c r="K133" s="124"/>
    </row>
    <row r="134" spans="2:11" customFormat="1" ht="15" customHeight="1" x14ac:dyDescent="0.3">
      <c r="B134" s="121"/>
      <c r="C134" s="80" t="s">
        <v>343</v>
      </c>
      <c r="D134" s="80"/>
      <c r="E134" s="80"/>
      <c r="F134" s="101" t="s">
        <v>330</v>
      </c>
      <c r="G134" s="80"/>
      <c r="H134" s="80" t="s">
        <v>364</v>
      </c>
      <c r="I134" s="80" t="s">
        <v>326</v>
      </c>
      <c r="J134" s="80">
        <v>50</v>
      </c>
      <c r="K134" s="124"/>
    </row>
    <row r="135" spans="2:11" customFormat="1" ht="15" customHeight="1" x14ac:dyDescent="0.3">
      <c r="B135" s="121"/>
      <c r="C135" s="80" t="s">
        <v>349</v>
      </c>
      <c r="D135" s="80"/>
      <c r="E135" s="80"/>
      <c r="F135" s="101" t="s">
        <v>330</v>
      </c>
      <c r="G135" s="80"/>
      <c r="H135" s="80" t="s">
        <v>364</v>
      </c>
      <c r="I135" s="80" t="s">
        <v>326</v>
      </c>
      <c r="J135" s="80">
        <v>50</v>
      </c>
      <c r="K135" s="124"/>
    </row>
    <row r="136" spans="2:11" customFormat="1" ht="15" customHeight="1" x14ac:dyDescent="0.3">
      <c r="B136" s="121"/>
      <c r="C136" s="80" t="s">
        <v>351</v>
      </c>
      <c r="D136" s="80"/>
      <c r="E136" s="80"/>
      <c r="F136" s="101" t="s">
        <v>330</v>
      </c>
      <c r="G136" s="80"/>
      <c r="H136" s="80" t="s">
        <v>364</v>
      </c>
      <c r="I136" s="80" t="s">
        <v>326</v>
      </c>
      <c r="J136" s="80">
        <v>50</v>
      </c>
      <c r="K136" s="124"/>
    </row>
    <row r="137" spans="2:11" customFormat="1" ht="15" customHeight="1" x14ac:dyDescent="0.3">
      <c r="B137" s="121"/>
      <c r="C137" s="80" t="s">
        <v>352</v>
      </c>
      <c r="D137" s="80"/>
      <c r="E137" s="80"/>
      <c r="F137" s="101" t="s">
        <v>330</v>
      </c>
      <c r="G137" s="80"/>
      <c r="H137" s="80" t="s">
        <v>377</v>
      </c>
      <c r="I137" s="80" t="s">
        <v>326</v>
      </c>
      <c r="J137" s="80">
        <v>255</v>
      </c>
      <c r="K137" s="124"/>
    </row>
    <row r="138" spans="2:11" customFormat="1" ht="15" customHeight="1" x14ac:dyDescent="0.3">
      <c r="B138" s="121"/>
      <c r="C138" s="80" t="s">
        <v>354</v>
      </c>
      <c r="D138" s="80"/>
      <c r="E138" s="80"/>
      <c r="F138" s="101" t="s">
        <v>324</v>
      </c>
      <c r="G138" s="80"/>
      <c r="H138" s="80" t="s">
        <v>378</v>
      </c>
      <c r="I138" s="80" t="s">
        <v>356</v>
      </c>
      <c r="J138" s="80"/>
      <c r="K138" s="124"/>
    </row>
    <row r="139" spans="2:11" customFormat="1" ht="15" customHeight="1" x14ac:dyDescent="0.3">
      <c r="B139" s="121"/>
      <c r="C139" s="80" t="s">
        <v>357</v>
      </c>
      <c r="D139" s="80"/>
      <c r="E139" s="80"/>
      <c r="F139" s="101" t="s">
        <v>324</v>
      </c>
      <c r="G139" s="80"/>
      <c r="H139" s="80" t="s">
        <v>379</v>
      </c>
      <c r="I139" s="80" t="s">
        <v>359</v>
      </c>
      <c r="J139" s="80"/>
      <c r="K139" s="124"/>
    </row>
    <row r="140" spans="2:11" customFormat="1" ht="15" customHeight="1" x14ac:dyDescent="0.3">
      <c r="B140" s="121"/>
      <c r="C140" s="80" t="s">
        <v>360</v>
      </c>
      <c r="D140" s="80"/>
      <c r="E140" s="80"/>
      <c r="F140" s="101" t="s">
        <v>324</v>
      </c>
      <c r="G140" s="80"/>
      <c r="H140" s="80" t="s">
        <v>360</v>
      </c>
      <c r="I140" s="80" t="s">
        <v>359</v>
      </c>
      <c r="J140" s="80"/>
      <c r="K140" s="124"/>
    </row>
    <row r="141" spans="2:11" customFormat="1" ht="15" customHeight="1" x14ac:dyDescent="0.3">
      <c r="B141" s="121"/>
      <c r="C141" s="80" t="s">
        <v>35</v>
      </c>
      <c r="D141" s="80"/>
      <c r="E141" s="80"/>
      <c r="F141" s="101" t="s">
        <v>324</v>
      </c>
      <c r="G141" s="80"/>
      <c r="H141" s="80" t="s">
        <v>380</v>
      </c>
      <c r="I141" s="80" t="s">
        <v>359</v>
      </c>
      <c r="J141" s="80"/>
      <c r="K141" s="124"/>
    </row>
    <row r="142" spans="2:11" customFormat="1" ht="15" customHeight="1" x14ac:dyDescent="0.3">
      <c r="B142" s="121"/>
      <c r="C142" s="80" t="s">
        <v>381</v>
      </c>
      <c r="D142" s="80"/>
      <c r="E142" s="80"/>
      <c r="F142" s="101" t="s">
        <v>324</v>
      </c>
      <c r="G142" s="80"/>
      <c r="H142" s="80" t="s">
        <v>382</v>
      </c>
      <c r="I142" s="80" t="s">
        <v>359</v>
      </c>
      <c r="J142" s="80"/>
      <c r="K142" s="124"/>
    </row>
    <row r="143" spans="2:11" customFormat="1" ht="15" customHeight="1" x14ac:dyDescent="0.3">
      <c r="B143" s="125"/>
      <c r="C143" s="126"/>
      <c r="D143" s="126"/>
      <c r="E143" s="126"/>
      <c r="F143" s="126"/>
      <c r="G143" s="126"/>
      <c r="H143" s="126"/>
      <c r="I143" s="126"/>
      <c r="J143" s="126"/>
      <c r="K143" s="127"/>
    </row>
    <row r="144" spans="2:11" customFormat="1" ht="18.75" customHeight="1" x14ac:dyDescent="0.3">
      <c r="B144" s="112"/>
      <c r="C144" s="112"/>
      <c r="D144" s="112"/>
      <c r="E144" s="112"/>
      <c r="F144" s="113"/>
      <c r="G144" s="112"/>
      <c r="H144" s="112"/>
      <c r="I144" s="112"/>
      <c r="J144" s="112"/>
      <c r="K144" s="112"/>
    </row>
    <row r="145" spans="2:11" customFormat="1" ht="18.75" customHeight="1" x14ac:dyDescent="0.3">
      <c r="B145" s="87"/>
      <c r="C145" s="87"/>
      <c r="D145" s="87"/>
      <c r="E145" s="87"/>
      <c r="F145" s="87"/>
      <c r="G145" s="87"/>
      <c r="H145" s="87"/>
      <c r="I145" s="87"/>
      <c r="J145" s="87"/>
      <c r="K145" s="87"/>
    </row>
    <row r="146" spans="2:11" customFormat="1" ht="7.5" customHeight="1" x14ac:dyDescent="0.3">
      <c r="B146" s="88"/>
      <c r="C146" s="89"/>
      <c r="D146" s="89"/>
      <c r="E146" s="89"/>
      <c r="F146" s="89"/>
      <c r="G146" s="89"/>
      <c r="H146" s="89"/>
      <c r="I146" s="89"/>
      <c r="J146" s="89"/>
      <c r="K146" s="90"/>
    </row>
    <row r="147" spans="2:11" customFormat="1" ht="45" customHeight="1" x14ac:dyDescent="0.3">
      <c r="B147" s="91"/>
      <c r="C147" s="288" t="s">
        <v>383</v>
      </c>
      <c r="D147" s="288"/>
      <c r="E147" s="288"/>
      <c r="F147" s="288"/>
      <c r="G147" s="288"/>
      <c r="H147" s="288"/>
      <c r="I147" s="288"/>
      <c r="J147" s="288"/>
      <c r="K147" s="92"/>
    </row>
    <row r="148" spans="2:11" customFormat="1" ht="17.25" customHeight="1" x14ac:dyDescent="0.3">
      <c r="B148" s="91"/>
      <c r="C148" s="93" t="s">
        <v>318</v>
      </c>
      <c r="D148" s="93"/>
      <c r="E148" s="93"/>
      <c r="F148" s="93" t="s">
        <v>319</v>
      </c>
      <c r="G148" s="94"/>
      <c r="H148" s="93" t="s">
        <v>51</v>
      </c>
      <c r="I148" s="93" t="s">
        <v>54</v>
      </c>
      <c r="J148" s="93" t="s">
        <v>320</v>
      </c>
      <c r="K148" s="92"/>
    </row>
    <row r="149" spans="2:11" customFormat="1" ht="17.25" customHeight="1" x14ac:dyDescent="0.3">
      <c r="B149" s="91"/>
      <c r="C149" s="95" t="s">
        <v>321</v>
      </c>
      <c r="D149" s="95"/>
      <c r="E149" s="95"/>
      <c r="F149" s="96" t="s">
        <v>322</v>
      </c>
      <c r="G149" s="97"/>
      <c r="H149" s="95"/>
      <c r="I149" s="95"/>
      <c r="J149" s="95" t="s">
        <v>323</v>
      </c>
      <c r="K149" s="92"/>
    </row>
    <row r="150" spans="2:11" customFormat="1" ht="5.25" customHeight="1" x14ac:dyDescent="0.3">
      <c r="B150" s="103"/>
      <c r="C150" s="98"/>
      <c r="D150" s="98"/>
      <c r="E150" s="98"/>
      <c r="F150" s="98"/>
      <c r="G150" s="99"/>
      <c r="H150" s="98"/>
      <c r="I150" s="98"/>
      <c r="J150" s="98"/>
      <c r="K150" s="124"/>
    </row>
    <row r="151" spans="2:11" customFormat="1" ht="15" customHeight="1" x14ac:dyDescent="0.3">
      <c r="B151" s="103"/>
      <c r="C151" s="128" t="s">
        <v>327</v>
      </c>
      <c r="D151" s="80"/>
      <c r="E151" s="80"/>
      <c r="F151" s="129" t="s">
        <v>324</v>
      </c>
      <c r="G151" s="80"/>
      <c r="H151" s="128" t="s">
        <v>364</v>
      </c>
      <c r="I151" s="128" t="s">
        <v>326</v>
      </c>
      <c r="J151" s="128">
        <v>120</v>
      </c>
      <c r="K151" s="124"/>
    </row>
    <row r="152" spans="2:11" customFormat="1" ht="15" customHeight="1" x14ac:dyDescent="0.3">
      <c r="B152" s="103"/>
      <c r="C152" s="128" t="s">
        <v>373</v>
      </c>
      <c r="D152" s="80"/>
      <c r="E152" s="80"/>
      <c r="F152" s="129" t="s">
        <v>324</v>
      </c>
      <c r="G152" s="80"/>
      <c r="H152" s="128" t="s">
        <v>384</v>
      </c>
      <c r="I152" s="128" t="s">
        <v>326</v>
      </c>
      <c r="J152" s="128" t="s">
        <v>375</v>
      </c>
      <c r="K152" s="124"/>
    </row>
    <row r="153" spans="2:11" customFormat="1" ht="15" customHeight="1" x14ac:dyDescent="0.3">
      <c r="B153" s="103"/>
      <c r="C153" s="128" t="s">
        <v>78</v>
      </c>
      <c r="D153" s="80"/>
      <c r="E153" s="80"/>
      <c r="F153" s="129" t="s">
        <v>324</v>
      </c>
      <c r="G153" s="80"/>
      <c r="H153" s="128" t="s">
        <v>385</v>
      </c>
      <c r="I153" s="128" t="s">
        <v>326</v>
      </c>
      <c r="J153" s="128" t="s">
        <v>375</v>
      </c>
      <c r="K153" s="124"/>
    </row>
    <row r="154" spans="2:11" customFormat="1" ht="15" customHeight="1" x14ac:dyDescent="0.3">
      <c r="B154" s="103"/>
      <c r="C154" s="128" t="s">
        <v>329</v>
      </c>
      <c r="D154" s="80"/>
      <c r="E154" s="80"/>
      <c r="F154" s="129" t="s">
        <v>330</v>
      </c>
      <c r="G154" s="80"/>
      <c r="H154" s="128" t="s">
        <v>364</v>
      </c>
      <c r="I154" s="128" t="s">
        <v>326</v>
      </c>
      <c r="J154" s="128">
        <v>50</v>
      </c>
      <c r="K154" s="124"/>
    </row>
    <row r="155" spans="2:11" customFormat="1" ht="15" customHeight="1" x14ac:dyDescent="0.3">
      <c r="B155" s="103"/>
      <c r="C155" s="128" t="s">
        <v>332</v>
      </c>
      <c r="D155" s="80"/>
      <c r="E155" s="80"/>
      <c r="F155" s="129" t="s">
        <v>324</v>
      </c>
      <c r="G155" s="80"/>
      <c r="H155" s="128" t="s">
        <v>364</v>
      </c>
      <c r="I155" s="128" t="s">
        <v>334</v>
      </c>
      <c r="J155" s="128"/>
      <c r="K155" s="124"/>
    </row>
    <row r="156" spans="2:11" customFormat="1" ht="15" customHeight="1" x14ac:dyDescent="0.3">
      <c r="B156" s="103"/>
      <c r="C156" s="128" t="s">
        <v>343</v>
      </c>
      <c r="D156" s="80"/>
      <c r="E156" s="80"/>
      <c r="F156" s="129" t="s">
        <v>330</v>
      </c>
      <c r="G156" s="80"/>
      <c r="H156" s="128" t="s">
        <v>364</v>
      </c>
      <c r="I156" s="128" t="s">
        <v>326</v>
      </c>
      <c r="J156" s="128">
        <v>50</v>
      </c>
      <c r="K156" s="124"/>
    </row>
    <row r="157" spans="2:11" customFormat="1" ht="15" customHeight="1" x14ac:dyDescent="0.3">
      <c r="B157" s="103"/>
      <c r="C157" s="128" t="s">
        <v>351</v>
      </c>
      <c r="D157" s="80"/>
      <c r="E157" s="80"/>
      <c r="F157" s="129" t="s">
        <v>330</v>
      </c>
      <c r="G157" s="80"/>
      <c r="H157" s="128" t="s">
        <v>364</v>
      </c>
      <c r="I157" s="128" t="s">
        <v>326</v>
      </c>
      <c r="J157" s="128">
        <v>50</v>
      </c>
      <c r="K157" s="124"/>
    </row>
    <row r="158" spans="2:11" customFormat="1" ht="15" customHeight="1" x14ac:dyDescent="0.3">
      <c r="B158" s="103"/>
      <c r="C158" s="128" t="s">
        <v>349</v>
      </c>
      <c r="D158" s="80"/>
      <c r="E158" s="80"/>
      <c r="F158" s="129" t="s">
        <v>330</v>
      </c>
      <c r="G158" s="80"/>
      <c r="H158" s="128" t="s">
        <v>364</v>
      </c>
      <c r="I158" s="128" t="s">
        <v>326</v>
      </c>
      <c r="J158" s="128">
        <v>50</v>
      </c>
      <c r="K158" s="124"/>
    </row>
    <row r="159" spans="2:11" customFormat="1" ht="15" customHeight="1" x14ac:dyDescent="0.3">
      <c r="B159" s="103"/>
      <c r="C159" s="128" t="s">
        <v>91</v>
      </c>
      <c r="D159" s="80"/>
      <c r="E159" s="80"/>
      <c r="F159" s="129" t="s">
        <v>324</v>
      </c>
      <c r="G159" s="80"/>
      <c r="H159" s="128" t="s">
        <v>386</v>
      </c>
      <c r="I159" s="128" t="s">
        <v>326</v>
      </c>
      <c r="J159" s="128" t="s">
        <v>387</v>
      </c>
      <c r="K159" s="124"/>
    </row>
    <row r="160" spans="2:11" customFormat="1" ht="15" customHeight="1" x14ac:dyDescent="0.3">
      <c r="B160" s="103"/>
      <c r="C160" s="128" t="s">
        <v>388</v>
      </c>
      <c r="D160" s="80"/>
      <c r="E160" s="80"/>
      <c r="F160" s="129" t="s">
        <v>324</v>
      </c>
      <c r="G160" s="80"/>
      <c r="H160" s="128" t="s">
        <v>389</v>
      </c>
      <c r="I160" s="128" t="s">
        <v>359</v>
      </c>
      <c r="J160" s="128"/>
      <c r="K160" s="124"/>
    </row>
    <row r="161" spans="2:11" customFormat="1" ht="15" customHeight="1" x14ac:dyDescent="0.3">
      <c r="B161" s="130"/>
      <c r="C161" s="110"/>
      <c r="D161" s="110"/>
      <c r="E161" s="110"/>
      <c r="F161" s="110"/>
      <c r="G161" s="110"/>
      <c r="H161" s="110"/>
      <c r="I161" s="110"/>
      <c r="J161" s="110"/>
      <c r="K161" s="131"/>
    </row>
    <row r="162" spans="2:11" customFormat="1" ht="18.75" customHeight="1" x14ac:dyDescent="0.3">
      <c r="B162" s="112"/>
      <c r="C162" s="122"/>
      <c r="D162" s="122"/>
      <c r="E162" s="122"/>
      <c r="F162" s="132"/>
      <c r="G162" s="122"/>
      <c r="H162" s="122"/>
      <c r="I162" s="122"/>
      <c r="J162" s="122"/>
      <c r="K162" s="112"/>
    </row>
    <row r="163" spans="2:11" customFormat="1" ht="18.75" customHeight="1" x14ac:dyDescent="0.3">
      <c r="B163" s="87"/>
      <c r="C163" s="87"/>
      <c r="D163" s="87"/>
      <c r="E163" s="87"/>
      <c r="F163" s="87"/>
      <c r="G163" s="87"/>
      <c r="H163" s="87"/>
      <c r="I163" s="87"/>
      <c r="J163" s="87"/>
      <c r="K163" s="87"/>
    </row>
    <row r="164" spans="2:11" customFormat="1" ht="7.5" customHeight="1" x14ac:dyDescent="0.3">
      <c r="B164" s="69"/>
      <c r="C164" s="70"/>
      <c r="D164" s="70"/>
      <c r="E164" s="70"/>
      <c r="F164" s="70"/>
      <c r="G164" s="70"/>
      <c r="H164" s="70"/>
      <c r="I164" s="70"/>
      <c r="J164" s="70"/>
      <c r="K164" s="71"/>
    </row>
    <row r="165" spans="2:11" customFormat="1" ht="45" customHeight="1" x14ac:dyDescent="0.3">
      <c r="B165" s="72"/>
      <c r="C165" s="286" t="s">
        <v>390</v>
      </c>
      <c r="D165" s="286"/>
      <c r="E165" s="286"/>
      <c r="F165" s="286"/>
      <c r="G165" s="286"/>
      <c r="H165" s="286"/>
      <c r="I165" s="286"/>
      <c r="J165" s="286"/>
      <c r="K165" s="73"/>
    </row>
    <row r="166" spans="2:11" customFormat="1" ht="17.25" customHeight="1" x14ac:dyDescent="0.3">
      <c r="B166" s="72"/>
      <c r="C166" s="93" t="s">
        <v>318</v>
      </c>
      <c r="D166" s="93"/>
      <c r="E166" s="93"/>
      <c r="F166" s="93" t="s">
        <v>319</v>
      </c>
      <c r="G166" s="133"/>
      <c r="H166" s="134" t="s">
        <v>51</v>
      </c>
      <c r="I166" s="134" t="s">
        <v>54</v>
      </c>
      <c r="J166" s="93" t="s">
        <v>320</v>
      </c>
      <c r="K166" s="73"/>
    </row>
    <row r="167" spans="2:11" customFormat="1" ht="17.25" customHeight="1" x14ac:dyDescent="0.3">
      <c r="B167" s="74"/>
      <c r="C167" s="95" t="s">
        <v>321</v>
      </c>
      <c r="D167" s="95"/>
      <c r="E167" s="95"/>
      <c r="F167" s="96" t="s">
        <v>322</v>
      </c>
      <c r="G167" s="135"/>
      <c r="H167" s="136"/>
      <c r="I167" s="136"/>
      <c r="J167" s="95" t="s">
        <v>323</v>
      </c>
      <c r="K167" s="75"/>
    </row>
    <row r="168" spans="2:11" customFormat="1" ht="5.25" customHeight="1" x14ac:dyDescent="0.3">
      <c r="B168" s="103"/>
      <c r="C168" s="98"/>
      <c r="D168" s="98"/>
      <c r="E168" s="98"/>
      <c r="F168" s="98"/>
      <c r="G168" s="99"/>
      <c r="H168" s="98"/>
      <c r="I168" s="98"/>
      <c r="J168" s="98"/>
      <c r="K168" s="124"/>
    </row>
    <row r="169" spans="2:11" customFormat="1" ht="15" customHeight="1" x14ac:dyDescent="0.3">
      <c r="B169" s="103"/>
      <c r="C169" s="80" t="s">
        <v>327</v>
      </c>
      <c r="D169" s="80"/>
      <c r="E169" s="80"/>
      <c r="F169" s="101" t="s">
        <v>324</v>
      </c>
      <c r="G169" s="80"/>
      <c r="H169" s="80" t="s">
        <v>364</v>
      </c>
      <c r="I169" s="80" t="s">
        <v>326</v>
      </c>
      <c r="J169" s="80">
        <v>120</v>
      </c>
      <c r="K169" s="124"/>
    </row>
    <row r="170" spans="2:11" customFormat="1" ht="15" customHeight="1" x14ac:dyDescent="0.3">
      <c r="B170" s="103"/>
      <c r="C170" s="80" t="s">
        <v>373</v>
      </c>
      <c r="D170" s="80"/>
      <c r="E170" s="80"/>
      <c r="F170" s="101" t="s">
        <v>324</v>
      </c>
      <c r="G170" s="80"/>
      <c r="H170" s="80" t="s">
        <v>374</v>
      </c>
      <c r="I170" s="80" t="s">
        <v>326</v>
      </c>
      <c r="J170" s="80" t="s">
        <v>375</v>
      </c>
      <c r="K170" s="124"/>
    </row>
    <row r="171" spans="2:11" customFormat="1" ht="15" customHeight="1" x14ac:dyDescent="0.3">
      <c r="B171" s="103"/>
      <c r="C171" s="80" t="s">
        <v>78</v>
      </c>
      <c r="D171" s="80"/>
      <c r="E171" s="80"/>
      <c r="F171" s="101" t="s">
        <v>324</v>
      </c>
      <c r="G171" s="80"/>
      <c r="H171" s="80" t="s">
        <v>391</v>
      </c>
      <c r="I171" s="80" t="s">
        <v>326</v>
      </c>
      <c r="J171" s="80" t="s">
        <v>375</v>
      </c>
      <c r="K171" s="124"/>
    </row>
    <row r="172" spans="2:11" customFormat="1" ht="15" customHeight="1" x14ac:dyDescent="0.3">
      <c r="B172" s="103"/>
      <c r="C172" s="80" t="s">
        <v>329</v>
      </c>
      <c r="D172" s="80"/>
      <c r="E172" s="80"/>
      <c r="F172" s="101" t="s">
        <v>330</v>
      </c>
      <c r="G172" s="80"/>
      <c r="H172" s="80" t="s">
        <v>391</v>
      </c>
      <c r="I172" s="80" t="s">
        <v>326</v>
      </c>
      <c r="J172" s="80">
        <v>50</v>
      </c>
      <c r="K172" s="124"/>
    </row>
    <row r="173" spans="2:11" customFormat="1" ht="15" customHeight="1" x14ac:dyDescent="0.3">
      <c r="B173" s="103"/>
      <c r="C173" s="80" t="s">
        <v>332</v>
      </c>
      <c r="D173" s="80"/>
      <c r="E173" s="80"/>
      <c r="F173" s="101" t="s">
        <v>324</v>
      </c>
      <c r="G173" s="80"/>
      <c r="H173" s="80" t="s">
        <v>391</v>
      </c>
      <c r="I173" s="80" t="s">
        <v>334</v>
      </c>
      <c r="J173" s="80"/>
      <c r="K173" s="124"/>
    </row>
    <row r="174" spans="2:11" customFormat="1" ht="15" customHeight="1" x14ac:dyDescent="0.3">
      <c r="B174" s="103"/>
      <c r="C174" s="80" t="s">
        <v>343</v>
      </c>
      <c r="D174" s="80"/>
      <c r="E174" s="80"/>
      <c r="F174" s="101" t="s">
        <v>330</v>
      </c>
      <c r="G174" s="80"/>
      <c r="H174" s="80" t="s">
        <v>391</v>
      </c>
      <c r="I174" s="80" t="s">
        <v>326</v>
      </c>
      <c r="J174" s="80">
        <v>50</v>
      </c>
      <c r="K174" s="124"/>
    </row>
    <row r="175" spans="2:11" customFormat="1" ht="15" customHeight="1" x14ac:dyDescent="0.3">
      <c r="B175" s="103"/>
      <c r="C175" s="80" t="s">
        <v>351</v>
      </c>
      <c r="D175" s="80"/>
      <c r="E175" s="80"/>
      <c r="F175" s="101" t="s">
        <v>330</v>
      </c>
      <c r="G175" s="80"/>
      <c r="H175" s="80" t="s">
        <v>391</v>
      </c>
      <c r="I175" s="80" t="s">
        <v>326</v>
      </c>
      <c r="J175" s="80">
        <v>50</v>
      </c>
      <c r="K175" s="124"/>
    </row>
    <row r="176" spans="2:11" customFormat="1" ht="15" customHeight="1" x14ac:dyDescent="0.3">
      <c r="B176" s="103"/>
      <c r="C176" s="80" t="s">
        <v>349</v>
      </c>
      <c r="D176" s="80"/>
      <c r="E176" s="80"/>
      <c r="F176" s="101" t="s">
        <v>330</v>
      </c>
      <c r="G176" s="80"/>
      <c r="H176" s="80" t="s">
        <v>391</v>
      </c>
      <c r="I176" s="80" t="s">
        <v>326</v>
      </c>
      <c r="J176" s="80">
        <v>50</v>
      </c>
      <c r="K176" s="124"/>
    </row>
    <row r="177" spans="2:11" customFormat="1" ht="15" customHeight="1" x14ac:dyDescent="0.3">
      <c r="B177" s="103"/>
      <c r="C177" s="80" t="s">
        <v>95</v>
      </c>
      <c r="D177" s="80"/>
      <c r="E177" s="80"/>
      <c r="F177" s="101" t="s">
        <v>324</v>
      </c>
      <c r="G177" s="80"/>
      <c r="H177" s="80" t="s">
        <v>392</v>
      </c>
      <c r="I177" s="80" t="s">
        <v>393</v>
      </c>
      <c r="J177" s="80"/>
      <c r="K177" s="124"/>
    </row>
    <row r="178" spans="2:11" customFormat="1" ht="15" customHeight="1" x14ac:dyDescent="0.3">
      <c r="B178" s="103"/>
      <c r="C178" s="80" t="s">
        <v>54</v>
      </c>
      <c r="D178" s="80"/>
      <c r="E178" s="80"/>
      <c r="F178" s="101" t="s">
        <v>324</v>
      </c>
      <c r="G178" s="80"/>
      <c r="H178" s="80" t="s">
        <v>394</v>
      </c>
      <c r="I178" s="80" t="s">
        <v>395</v>
      </c>
      <c r="J178" s="80">
        <v>1</v>
      </c>
      <c r="K178" s="124"/>
    </row>
    <row r="179" spans="2:11" customFormat="1" ht="15" customHeight="1" x14ac:dyDescent="0.3">
      <c r="B179" s="103"/>
      <c r="C179" s="80" t="s">
        <v>50</v>
      </c>
      <c r="D179" s="80"/>
      <c r="E179" s="80"/>
      <c r="F179" s="101" t="s">
        <v>324</v>
      </c>
      <c r="G179" s="80"/>
      <c r="H179" s="80" t="s">
        <v>396</v>
      </c>
      <c r="I179" s="80" t="s">
        <v>326</v>
      </c>
      <c r="J179" s="80">
        <v>20</v>
      </c>
      <c r="K179" s="124"/>
    </row>
    <row r="180" spans="2:11" customFormat="1" ht="15" customHeight="1" x14ac:dyDescent="0.3">
      <c r="B180" s="103"/>
      <c r="C180" s="80" t="s">
        <v>51</v>
      </c>
      <c r="D180" s="80"/>
      <c r="E180" s="80"/>
      <c r="F180" s="101" t="s">
        <v>324</v>
      </c>
      <c r="G180" s="80"/>
      <c r="H180" s="80" t="s">
        <v>397</v>
      </c>
      <c r="I180" s="80" t="s">
        <v>326</v>
      </c>
      <c r="J180" s="80">
        <v>255</v>
      </c>
      <c r="K180" s="124"/>
    </row>
    <row r="181" spans="2:11" customFormat="1" ht="15" customHeight="1" x14ac:dyDescent="0.3">
      <c r="B181" s="103"/>
      <c r="C181" s="80" t="s">
        <v>96</v>
      </c>
      <c r="D181" s="80"/>
      <c r="E181" s="80"/>
      <c r="F181" s="101" t="s">
        <v>324</v>
      </c>
      <c r="G181" s="80"/>
      <c r="H181" s="80" t="s">
        <v>288</v>
      </c>
      <c r="I181" s="80" t="s">
        <v>326</v>
      </c>
      <c r="J181" s="80">
        <v>10</v>
      </c>
      <c r="K181" s="124"/>
    </row>
    <row r="182" spans="2:11" customFormat="1" ht="15" customHeight="1" x14ac:dyDescent="0.3">
      <c r="B182" s="103"/>
      <c r="C182" s="80" t="s">
        <v>97</v>
      </c>
      <c r="D182" s="80"/>
      <c r="E182" s="80"/>
      <c r="F182" s="101" t="s">
        <v>324</v>
      </c>
      <c r="G182" s="80"/>
      <c r="H182" s="80" t="s">
        <v>398</v>
      </c>
      <c r="I182" s="80" t="s">
        <v>359</v>
      </c>
      <c r="J182" s="80"/>
      <c r="K182" s="124"/>
    </row>
    <row r="183" spans="2:11" customFormat="1" ht="15" customHeight="1" x14ac:dyDescent="0.3">
      <c r="B183" s="103"/>
      <c r="C183" s="80" t="s">
        <v>399</v>
      </c>
      <c r="D183" s="80"/>
      <c r="E183" s="80"/>
      <c r="F183" s="101" t="s">
        <v>324</v>
      </c>
      <c r="G183" s="80"/>
      <c r="H183" s="80" t="s">
        <v>400</v>
      </c>
      <c r="I183" s="80" t="s">
        <v>359</v>
      </c>
      <c r="J183" s="80"/>
      <c r="K183" s="124"/>
    </row>
    <row r="184" spans="2:11" customFormat="1" ht="15" customHeight="1" x14ac:dyDescent="0.3">
      <c r="B184" s="103"/>
      <c r="C184" s="80" t="s">
        <v>388</v>
      </c>
      <c r="D184" s="80"/>
      <c r="E184" s="80"/>
      <c r="F184" s="101" t="s">
        <v>324</v>
      </c>
      <c r="G184" s="80"/>
      <c r="H184" s="80" t="s">
        <v>401</v>
      </c>
      <c r="I184" s="80" t="s">
        <v>359</v>
      </c>
      <c r="J184" s="80"/>
      <c r="K184" s="124"/>
    </row>
    <row r="185" spans="2:11" customFormat="1" ht="15" customHeight="1" x14ac:dyDescent="0.3">
      <c r="B185" s="103"/>
      <c r="C185" s="80" t="s">
        <v>99</v>
      </c>
      <c r="D185" s="80"/>
      <c r="E185" s="80"/>
      <c r="F185" s="101" t="s">
        <v>330</v>
      </c>
      <c r="G185" s="80"/>
      <c r="H185" s="80" t="s">
        <v>402</v>
      </c>
      <c r="I185" s="80" t="s">
        <v>326</v>
      </c>
      <c r="J185" s="80">
        <v>50</v>
      </c>
      <c r="K185" s="124"/>
    </row>
    <row r="186" spans="2:11" customFormat="1" ht="15" customHeight="1" x14ac:dyDescent="0.3">
      <c r="B186" s="103"/>
      <c r="C186" s="80" t="s">
        <v>403</v>
      </c>
      <c r="D186" s="80"/>
      <c r="E186" s="80"/>
      <c r="F186" s="101" t="s">
        <v>330</v>
      </c>
      <c r="G186" s="80"/>
      <c r="H186" s="80" t="s">
        <v>404</v>
      </c>
      <c r="I186" s="80" t="s">
        <v>405</v>
      </c>
      <c r="J186" s="80"/>
      <c r="K186" s="124"/>
    </row>
    <row r="187" spans="2:11" customFormat="1" ht="15" customHeight="1" x14ac:dyDescent="0.3">
      <c r="B187" s="103"/>
      <c r="C187" s="80" t="s">
        <v>406</v>
      </c>
      <c r="D187" s="80"/>
      <c r="E187" s="80"/>
      <c r="F187" s="101" t="s">
        <v>330</v>
      </c>
      <c r="G187" s="80"/>
      <c r="H187" s="80" t="s">
        <v>407</v>
      </c>
      <c r="I187" s="80" t="s">
        <v>405</v>
      </c>
      <c r="J187" s="80"/>
      <c r="K187" s="124"/>
    </row>
    <row r="188" spans="2:11" customFormat="1" ht="15" customHeight="1" x14ac:dyDescent="0.3">
      <c r="B188" s="103"/>
      <c r="C188" s="80" t="s">
        <v>408</v>
      </c>
      <c r="D188" s="80"/>
      <c r="E188" s="80"/>
      <c r="F188" s="101" t="s">
        <v>330</v>
      </c>
      <c r="G188" s="80"/>
      <c r="H188" s="80" t="s">
        <v>409</v>
      </c>
      <c r="I188" s="80" t="s">
        <v>405</v>
      </c>
      <c r="J188" s="80"/>
      <c r="K188" s="124"/>
    </row>
    <row r="189" spans="2:11" customFormat="1" ht="15" customHeight="1" x14ac:dyDescent="0.3">
      <c r="B189" s="103"/>
      <c r="C189" s="137" t="s">
        <v>410</v>
      </c>
      <c r="D189" s="80"/>
      <c r="E189" s="80"/>
      <c r="F189" s="101" t="s">
        <v>330</v>
      </c>
      <c r="G189" s="80"/>
      <c r="H189" s="80" t="s">
        <v>411</v>
      </c>
      <c r="I189" s="80" t="s">
        <v>412</v>
      </c>
      <c r="J189" s="138" t="s">
        <v>413</v>
      </c>
      <c r="K189" s="124"/>
    </row>
    <row r="190" spans="2:11" customFormat="1" ht="15" customHeight="1" x14ac:dyDescent="0.3">
      <c r="B190" s="139"/>
      <c r="C190" s="140" t="s">
        <v>414</v>
      </c>
      <c r="D190" s="141"/>
      <c r="E190" s="141"/>
      <c r="F190" s="142" t="s">
        <v>330</v>
      </c>
      <c r="G190" s="141"/>
      <c r="H190" s="141" t="s">
        <v>415</v>
      </c>
      <c r="I190" s="141" t="s">
        <v>412</v>
      </c>
      <c r="J190" s="143" t="s">
        <v>413</v>
      </c>
      <c r="K190" s="144"/>
    </row>
    <row r="191" spans="2:11" customFormat="1" ht="15" customHeight="1" x14ac:dyDescent="0.3">
      <c r="B191" s="103"/>
      <c r="C191" s="137" t="s">
        <v>39</v>
      </c>
      <c r="D191" s="80"/>
      <c r="E191" s="80"/>
      <c r="F191" s="101" t="s">
        <v>324</v>
      </c>
      <c r="G191" s="80"/>
      <c r="H191" s="77" t="s">
        <v>416</v>
      </c>
      <c r="I191" s="80" t="s">
        <v>417</v>
      </c>
      <c r="J191" s="80"/>
      <c r="K191" s="124"/>
    </row>
    <row r="192" spans="2:11" customFormat="1" ht="15" customHeight="1" x14ac:dyDescent="0.3">
      <c r="B192" s="103"/>
      <c r="C192" s="137" t="s">
        <v>418</v>
      </c>
      <c r="D192" s="80"/>
      <c r="E192" s="80"/>
      <c r="F192" s="101" t="s">
        <v>324</v>
      </c>
      <c r="G192" s="80"/>
      <c r="H192" s="80" t="s">
        <v>419</v>
      </c>
      <c r="I192" s="80" t="s">
        <v>359</v>
      </c>
      <c r="J192" s="80"/>
      <c r="K192" s="124"/>
    </row>
    <row r="193" spans="2:11" customFormat="1" ht="15" customHeight="1" x14ac:dyDescent="0.3">
      <c r="B193" s="103"/>
      <c r="C193" s="137" t="s">
        <v>420</v>
      </c>
      <c r="D193" s="80"/>
      <c r="E193" s="80"/>
      <c r="F193" s="101" t="s">
        <v>324</v>
      </c>
      <c r="G193" s="80"/>
      <c r="H193" s="80" t="s">
        <v>421</v>
      </c>
      <c r="I193" s="80" t="s">
        <v>359</v>
      </c>
      <c r="J193" s="80"/>
      <c r="K193" s="124"/>
    </row>
    <row r="194" spans="2:11" customFormat="1" ht="15" customHeight="1" x14ac:dyDescent="0.3">
      <c r="B194" s="103"/>
      <c r="C194" s="137" t="s">
        <v>422</v>
      </c>
      <c r="D194" s="80"/>
      <c r="E194" s="80"/>
      <c r="F194" s="101" t="s">
        <v>330</v>
      </c>
      <c r="G194" s="80"/>
      <c r="H194" s="80" t="s">
        <v>423</v>
      </c>
      <c r="I194" s="80" t="s">
        <v>359</v>
      </c>
      <c r="J194" s="80"/>
      <c r="K194" s="124"/>
    </row>
    <row r="195" spans="2:11" customFormat="1" ht="15" customHeight="1" x14ac:dyDescent="0.3">
      <c r="B195" s="130"/>
      <c r="C195" s="145"/>
      <c r="D195" s="110"/>
      <c r="E195" s="110"/>
      <c r="F195" s="110"/>
      <c r="G195" s="110"/>
      <c r="H195" s="110"/>
      <c r="I195" s="110"/>
      <c r="J195" s="110"/>
      <c r="K195" s="131"/>
    </row>
    <row r="196" spans="2:11" customFormat="1" ht="18.75" customHeight="1" x14ac:dyDescent="0.3">
      <c r="B196" s="112"/>
      <c r="C196" s="122"/>
      <c r="D196" s="122"/>
      <c r="E196" s="122"/>
      <c r="F196" s="132"/>
      <c r="G196" s="122"/>
      <c r="H196" s="122"/>
      <c r="I196" s="122"/>
      <c r="J196" s="122"/>
      <c r="K196" s="112"/>
    </row>
    <row r="197" spans="2:11" customFormat="1" ht="18.75" customHeight="1" x14ac:dyDescent="0.3">
      <c r="B197" s="112"/>
      <c r="C197" s="122"/>
      <c r="D197" s="122"/>
      <c r="E197" s="122"/>
      <c r="F197" s="132"/>
      <c r="G197" s="122"/>
      <c r="H197" s="122"/>
      <c r="I197" s="122"/>
      <c r="J197" s="122"/>
      <c r="K197" s="112"/>
    </row>
    <row r="198" spans="2:11" customFormat="1" ht="18.75" customHeight="1" x14ac:dyDescent="0.3">
      <c r="B198" s="87"/>
      <c r="C198" s="87"/>
      <c r="D198" s="87"/>
      <c r="E198" s="87"/>
      <c r="F198" s="87"/>
      <c r="G198" s="87"/>
      <c r="H198" s="87"/>
      <c r="I198" s="87"/>
      <c r="J198" s="87"/>
      <c r="K198" s="87"/>
    </row>
    <row r="199" spans="2:11" customFormat="1" ht="10.5" x14ac:dyDescent="0.3">
      <c r="B199" s="69"/>
      <c r="C199" s="70"/>
      <c r="D199" s="70"/>
      <c r="E199" s="70"/>
      <c r="F199" s="70"/>
      <c r="G199" s="70"/>
      <c r="H199" s="70"/>
      <c r="I199" s="70"/>
      <c r="J199" s="70"/>
      <c r="K199" s="71"/>
    </row>
    <row r="200" spans="2:11" customFormat="1" ht="21" x14ac:dyDescent="0.3">
      <c r="B200" s="72"/>
      <c r="C200" s="286" t="s">
        <v>424</v>
      </c>
      <c r="D200" s="286"/>
      <c r="E200" s="286"/>
      <c r="F200" s="286"/>
      <c r="G200" s="286"/>
      <c r="H200" s="286"/>
      <c r="I200" s="286"/>
      <c r="J200" s="286"/>
      <c r="K200" s="73"/>
    </row>
    <row r="201" spans="2:11" customFormat="1" ht="25.5" customHeight="1" x14ac:dyDescent="0.45">
      <c r="B201" s="72"/>
      <c r="C201" s="146" t="s">
        <v>425</v>
      </c>
      <c r="D201" s="146"/>
      <c r="E201" s="146"/>
      <c r="F201" s="146" t="s">
        <v>426</v>
      </c>
      <c r="G201" s="147"/>
      <c r="H201" s="289" t="s">
        <v>427</v>
      </c>
      <c r="I201" s="289"/>
      <c r="J201" s="289"/>
      <c r="K201" s="73"/>
    </row>
    <row r="202" spans="2:11" customFormat="1" ht="5.25" customHeight="1" x14ac:dyDescent="0.3">
      <c r="B202" s="103"/>
      <c r="C202" s="98"/>
      <c r="D202" s="98"/>
      <c r="E202" s="98"/>
      <c r="F202" s="98"/>
      <c r="G202" s="122"/>
      <c r="H202" s="98"/>
      <c r="I202" s="98"/>
      <c r="J202" s="98"/>
      <c r="K202" s="124"/>
    </row>
    <row r="203" spans="2:11" customFormat="1" ht="15" customHeight="1" x14ac:dyDescent="0.3">
      <c r="B203" s="103"/>
      <c r="C203" s="80" t="s">
        <v>417</v>
      </c>
      <c r="D203" s="80"/>
      <c r="E203" s="80"/>
      <c r="F203" s="101" t="s">
        <v>40</v>
      </c>
      <c r="G203" s="80"/>
      <c r="H203" s="290" t="s">
        <v>428</v>
      </c>
      <c r="I203" s="290"/>
      <c r="J203" s="290"/>
      <c r="K203" s="124"/>
    </row>
    <row r="204" spans="2:11" customFormat="1" ht="15" customHeight="1" x14ac:dyDescent="0.3">
      <c r="B204" s="103"/>
      <c r="C204" s="80"/>
      <c r="D204" s="80"/>
      <c r="E204" s="80"/>
      <c r="F204" s="101" t="s">
        <v>41</v>
      </c>
      <c r="G204" s="80"/>
      <c r="H204" s="290" t="s">
        <v>429</v>
      </c>
      <c r="I204" s="290"/>
      <c r="J204" s="290"/>
      <c r="K204" s="124"/>
    </row>
    <row r="205" spans="2:11" customFormat="1" ht="15" customHeight="1" x14ac:dyDescent="0.3">
      <c r="B205" s="103"/>
      <c r="C205" s="80"/>
      <c r="D205" s="80"/>
      <c r="E205" s="80"/>
      <c r="F205" s="101" t="s">
        <v>44</v>
      </c>
      <c r="G205" s="80"/>
      <c r="H205" s="290" t="s">
        <v>430</v>
      </c>
      <c r="I205" s="290"/>
      <c r="J205" s="290"/>
      <c r="K205" s="124"/>
    </row>
    <row r="206" spans="2:11" customFormat="1" ht="15" customHeight="1" x14ac:dyDescent="0.3">
      <c r="B206" s="103"/>
      <c r="C206" s="80"/>
      <c r="D206" s="80"/>
      <c r="E206" s="80"/>
      <c r="F206" s="101" t="s">
        <v>42</v>
      </c>
      <c r="G206" s="80"/>
      <c r="H206" s="290" t="s">
        <v>431</v>
      </c>
      <c r="I206" s="290"/>
      <c r="J206" s="290"/>
      <c r="K206" s="124"/>
    </row>
    <row r="207" spans="2:11" customFormat="1" ht="15" customHeight="1" x14ac:dyDescent="0.3">
      <c r="B207" s="103"/>
      <c r="C207" s="80"/>
      <c r="D207" s="80"/>
      <c r="E207" s="80"/>
      <c r="F207" s="101" t="s">
        <v>43</v>
      </c>
      <c r="G207" s="80"/>
      <c r="H207" s="290" t="s">
        <v>432</v>
      </c>
      <c r="I207" s="290"/>
      <c r="J207" s="290"/>
      <c r="K207" s="124"/>
    </row>
    <row r="208" spans="2:11" customFormat="1" ht="15" customHeight="1" x14ac:dyDescent="0.3">
      <c r="B208" s="103"/>
      <c r="C208" s="80"/>
      <c r="D208" s="80"/>
      <c r="E208" s="80"/>
      <c r="F208" s="101"/>
      <c r="G208" s="80"/>
      <c r="H208" s="80"/>
      <c r="I208" s="80"/>
      <c r="J208" s="80"/>
      <c r="K208" s="124"/>
    </row>
    <row r="209" spans="2:11" customFormat="1" ht="15" customHeight="1" x14ac:dyDescent="0.3">
      <c r="B209" s="103"/>
      <c r="C209" s="80" t="s">
        <v>371</v>
      </c>
      <c r="D209" s="80"/>
      <c r="E209" s="80"/>
      <c r="F209" s="101" t="s">
        <v>73</v>
      </c>
      <c r="G209" s="80"/>
      <c r="H209" s="290" t="s">
        <v>433</v>
      </c>
      <c r="I209" s="290"/>
      <c r="J209" s="290"/>
      <c r="K209" s="124"/>
    </row>
    <row r="210" spans="2:11" customFormat="1" ht="15" customHeight="1" x14ac:dyDescent="0.3">
      <c r="B210" s="103"/>
      <c r="C210" s="80"/>
      <c r="D210" s="80"/>
      <c r="E210" s="80"/>
      <c r="F210" s="101" t="s">
        <v>268</v>
      </c>
      <c r="G210" s="80"/>
      <c r="H210" s="290" t="s">
        <v>269</v>
      </c>
      <c r="I210" s="290"/>
      <c r="J210" s="290"/>
      <c r="K210" s="124"/>
    </row>
    <row r="211" spans="2:11" customFormat="1" ht="15" customHeight="1" x14ac:dyDescent="0.3">
      <c r="B211" s="103"/>
      <c r="C211" s="80"/>
      <c r="D211" s="80"/>
      <c r="E211" s="80"/>
      <c r="F211" s="101" t="s">
        <v>266</v>
      </c>
      <c r="G211" s="80"/>
      <c r="H211" s="290" t="s">
        <v>434</v>
      </c>
      <c r="I211" s="290"/>
      <c r="J211" s="290"/>
      <c r="K211" s="124"/>
    </row>
    <row r="212" spans="2:11" customFormat="1" ht="15" customHeight="1" x14ac:dyDescent="0.3">
      <c r="B212" s="148"/>
      <c r="C212" s="80"/>
      <c r="D212" s="80"/>
      <c r="E212" s="80"/>
      <c r="F212" s="101" t="s">
        <v>270</v>
      </c>
      <c r="G212" s="137"/>
      <c r="H212" s="291" t="s">
        <v>271</v>
      </c>
      <c r="I212" s="291"/>
      <c r="J212" s="291"/>
      <c r="K212" s="149"/>
    </row>
    <row r="213" spans="2:11" customFormat="1" ht="15" customHeight="1" x14ac:dyDescent="0.3">
      <c r="B213" s="148"/>
      <c r="C213" s="80"/>
      <c r="D213" s="80"/>
      <c r="E213" s="80"/>
      <c r="F213" s="101" t="s">
        <v>272</v>
      </c>
      <c r="G213" s="137"/>
      <c r="H213" s="291" t="s">
        <v>135</v>
      </c>
      <c r="I213" s="291"/>
      <c r="J213" s="291"/>
      <c r="K213" s="149"/>
    </row>
    <row r="214" spans="2:11" customFormat="1" ht="15" customHeight="1" x14ac:dyDescent="0.3">
      <c r="B214" s="148"/>
      <c r="C214" s="80"/>
      <c r="D214" s="80"/>
      <c r="E214" s="80"/>
      <c r="F214" s="101"/>
      <c r="G214" s="137"/>
      <c r="H214" s="128"/>
      <c r="I214" s="128"/>
      <c r="J214" s="128"/>
      <c r="K214" s="149"/>
    </row>
    <row r="215" spans="2:11" customFormat="1" ht="15" customHeight="1" x14ac:dyDescent="0.3">
      <c r="B215" s="148"/>
      <c r="C215" s="80" t="s">
        <v>395</v>
      </c>
      <c r="D215" s="80"/>
      <c r="E215" s="80"/>
      <c r="F215" s="101">
        <v>1</v>
      </c>
      <c r="G215" s="137"/>
      <c r="H215" s="291" t="s">
        <v>435</v>
      </c>
      <c r="I215" s="291"/>
      <c r="J215" s="291"/>
      <c r="K215" s="149"/>
    </row>
    <row r="216" spans="2:11" customFormat="1" ht="15" customHeight="1" x14ac:dyDescent="0.3">
      <c r="B216" s="148"/>
      <c r="C216" s="80"/>
      <c r="D216" s="80"/>
      <c r="E216" s="80"/>
      <c r="F216" s="101">
        <v>2</v>
      </c>
      <c r="G216" s="137"/>
      <c r="H216" s="291" t="s">
        <v>436</v>
      </c>
      <c r="I216" s="291"/>
      <c r="J216" s="291"/>
      <c r="K216" s="149"/>
    </row>
    <row r="217" spans="2:11" customFormat="1" ht="15" customHeight="1" x14ac:dyDescent="0.3">
      <c r="B217" s="148"/>
      <c r="C217" s="80"/>
      <c r="D217" s="80"/>
      <c r="E217" s="80"/>
      <c r="F217" s="101">
        <v>3</v>
      </c>
      <c r="G217" s="137"/>
      <c r="H217" s="291" t="s">
        <v>437</v>
      </c>
      <c r="I217" s="291"/>
      <c r="J217" s="291"/>
      <c r="K217" s="149"/>
    </row>
    <row r="218" spans="2:11" customFormat="1" ht="15" customHeight="1" x14ac:dyDescent="0.3">
      <c r="B218" s="148"/>
      <c r="C218" s="80"/>
      <c r="D218" s="80"/>
      <c r="E218" s="80"/>
      <c r="F218" s="101">
        <v>4</v>
      </c>
      <c r="G218" s="137"/>
      <c r="H218" s="291" t="s">
        <v>438</v>
      </c>
      <c r="I218" s="291"/>
      <c r="J218" s="291"/>
      <c r="K218" s="149"/>
    </row>
    <row r="219" spans="2:11" customFormat="1" ht="12.75" customHeight="1" x14ac:dyDescent="0.3">
      <c r="B219" s="150"/>
      <c r="C219" s="151"/>
      <c r="D219" s="151"/>
      <c r="E219" s="151"/>
      <c r="F219" s="151"/>
      <c r="G219" s="151"/>
      <c r="H219" s="151"/>
      <c r="I219" s="151"/>
      <c r="J219" s="151"/>
      <c r="K219" s="152"/>
    </row>
  </sheetData>
  <sheetProtection algorithmName="SHA-512" hashValue="/CucwzquKxSAEZrOtLQhQiLAkWJAMwCxXZdIDsGaO1bn49ZBbehkfNZ/MBAlu/DrJUjMpx1VOcNfpJZlwYfpUg==" saltValue="0WjoawfCvOP2IOupowWjgQ==" spinCount="100000" sheet="1" objects="1" scenarios="1" selectLockedCells="1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SO-01 AVT - Učebna CIZÍ J...</vt:lpstr>
      <vt:lpstr>SO-02 AVT - Učebna PŘÍROD...</vt:lpstr>
      <vt:lpstr>Pokyny pro vyplnění</vt:lpstr>
      <vt:lpstr>'Rekapitulace stavby'!Názvy_tisku</vt:lpstr>
      <vt:lpstr>'SO-01 AVT - Učebna CIZÍ J...'!Názvy_tisku</vt:lpstr>
      <vt:lpstr>'SO-02 AVT - Učebna PŘÍROD...'!Názvy_tisku</vt:lpstr>
      <vt:lpstr>'Pokyny pro vyplnění'!Oblast_tisku</vt:lpstr>
      <vt:lpstr>'Rekapitulace stavby'!Oblast_tisku</vt:lpstr>
      <vt:lpstr>'SO-01 AVT - Učebna CIZÍ J...'!Oblast_tisku</vt:lpstr>
      <vt:lpstr>'SO-02 AVT - Učebna PŘÍROD...'!Oblast_tisku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MIRA-PC\Uživatel</dc:creator>
  <cp:lastModifiedBy>Pöselt Lukáš</cp:lastModifiedBy>
  <cp:lastPrinted>2025-02-27T08:33:00Z</cp:lastPrinted>
  <dcterms:created xsi:type="dcterms:W3CDTF">2024-11-12T17:38:23Z</dcterms:created>
  <dcterms:modified xsi:type="dcterms:W3CDTF">2025-12-31T09:32:29Z</dcterms:modified>
</cp:coreProperties>
</file>